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85" windowWidth="15195" windowHeight="8220" tabRatio="886" activeTab="11"/>
  </bookViews>
  <sheets>
    <sheet name="январь" sheetId="21" r:id="rId1"/>
    <sheet name="февраль" sheetId="22" r:id="rId2"/>
    <sheet name="март" sheetId="23" r:id="rId3"/>
    <sheet name="апрель" sheetId="24" r:id="rId4"/>
    <sheet name="май" sheetId="25" r:id="rId5"/>
    <sheet name="июнь" sheetId="26" r:id="rId6"/>
    <sheet name="июль " sheetId="27" r:id="rId7"/>
    <sheet name="август" sheetId="28" r:id="rId8"/>
    <sheet name="сент" sheetId="30" r:id="rId9"/>
    <sheet name="окт" sheetId="31" r:id="rId10"/>
    <sheet name="нояб" sheetId="32" r:id="rId11"/>
    <sheet name="декаб" sheetId="33" r:id="rId12"/>
    <sheet name="Сводный" sheetId="34" r:id="rId13"/>
    <sheet name="Итого за год" sheetId="35" r:id="rId14"/>
  </sheets>
  <calcPr calcId="145621"/>
</workbook>
</file>

<file path=xl/calcChain.xml><?xml version="1.0" encoding="utf-8"?>
<calcChain xmlns="http://schemas.openxmlformats.org/spreadsheetml/2006/main">
  <c r="C4" i="35" l="1"/>
  <c r="G56" i="34"/>
  <c r="G55" i="34"/>
  <c r="G37" i="24"/>
  <c r="G36" i="24"/>
  <c r="G37" i="22"/>
  <c r="G38" i="22"/>
  <c r="G53" i="34"/>
  <c r="J4" i="35" s="1"/>
  <c r="G44" i="33"/>
  <c r="G37" i="32"/>
  <c r="G38" i="31"/>
  <c r="G37" i="30"/>
  <c r="G38" i="28"/>
  <c r="G37" i="27"/>
  <c r="G36" i="26"/>
  <c r="G36" i="25"/>
  <c r="G36" i="23"/>
  <c r="G36" i="21"/>
  <c r="G52" i="34"/>
  <c r="I4" i="35" s="1"/>
  <c r="G34" i="21"/>
  <c r="G41" i="34"/>
  <c r="H4" i="35" s="1"/>
  <c r="E35" i="34"/>
  <c r="G38" i="34"/>
  <c r="G37" i="34"/>
  <c r="G36" i="34"/>
  <c r="G34" i="34"/>
  <c r="G33" i="34"/>
  <c r="G26" i="34"/>
  <c r="E26" i="34"/>
  <c r="G25" i="34"/>
  <c r="E25" i="34"/>
  <c r="G24" i="34"/>
  <c r="E24" i="34"/>
  <c r="B4" i="35" l="1"/>
  <c r="H53" i="34"/>
  <c r="G33" i="33"/>
  <c r="G32" i="33"/>
  <c r="G34" i="33" s="1"/>
  <c r="G32" i="32"/>
  <c r="G33" i="32" s="1"/>
  <c r="G33" i="31"/>
  <c r="G32" i="31" l="1"/>
  <c r="G33" i="30"/>
  <c r="G32" i="30"/>
  <c r="G35" i="34" l="1"/>
  <c r="G39" i="34" s="1"/>
  <c r="F4" i="35" s="1"/>
  <c r="G34" i="31"/>
  <c r="G32" i="28"/>
  <c r="G33" i="28" s="1"/>
  <c r="H39" i="34" s="1"/>
  <c r="H5" i="35" l="1"/>
  <c r="G5" i="35"/>
  <c r="F5" i="35"/>
  <c r="E5" i="35"/>
  <c r="D5" i="35"/>
  <c r="C5" i="35"/>
  <c r="B5" i="35"/>
  <c r="J5" i="35"/>
  <c r="I5" i="35"/>
  <c r="K4" i="35"/>
  <c r="K3" i="35"/>
  <c r="G43" i="33"/>
  <c r="G36" i="32"/>
  <c r="G36" i="30"/>
  <c r="G37" i="28"/>
  <c r="G36" i="27"/>
  <c r="G35" i="26"/>
  <c r="G35" i="25"/>
  <c r="G35" i="23"/>
  <c r="G35" i="21"/>
  <c r="G36" i="33"/>
  <c r="G35" i="32"/>
  <c r="G35" i="30"/>
  <c r="G35" i="28"/>
  <c r="G35" i="27"/>
  <c r="G34" i="26"/>
  <c r="G34" i="25"/>
  <c r="G34" i="24"/>
  <c r="G34" i="23"/>
  <c r="G34" i="22"/>
  <c r="G37" i="31"/>
  <c r="G36" i="31"/>
  <c r="H41" i="34" l="1"/>
  <c r="H52" i="34"/>
  <c r="K5" i="35"/>
  <c r="G26" i="31" l="1"/>
  <c r="F25" i="31"/>
  <c r="G27" i="27" l="1"/>
  <c r="F26" i="27"/>
  <c r="G38" i="23" l="1"/>
  <c r="G38" i="21" l="1"/>
  <c r="F63" i="34" l="1"/>
  <c r="G63" i="34"/>
  <c r="F26" i="34" l="1"/>
  <c r="G30" i="34"/>
  <c r="F25" i="34" l="1"/>
  <c r="F24" i="34"/>
  <c r="G27" i="34"/>
  <c r="G57" i="34" s="1"/>
  <c r="G26" i="28"/>
  <c r="G26" i="23" l="1"/>
  <c r="F25" i="23"/>
  <c r="F24" i="23"/>
  <c r="G26" i="22"/>
  <c r="F25" i="22"/>
  <c r="F24" i="22"/>
  <c r="G26" i="21" l="1"/>
  <c r="F25" i="21"/>
  <c r="F24" i="21"/>
  <c r="F45" i="32" l="1"/>
  <c r="G45" i="32"/>
  <c r="F14" i="34"/>
  <c r="G26" i="33"/>
  <c r="G47" i="33" s="1"/>
  <c r="F25" i="33"/>
  <c r="F24" i="33"/>
  <c r="G29" i="32"/>
  <c r="G26" i="32"/>
  <c r="G39" i="32" s="1"/>
  <c r="F25" i="32"/>
  <c r="F24" i="32"/>
  <c r="G29" i="31"/>
  <c r="F24" i="31"/>
  <c r="G29" i="30"/>
  <c r="G26" i="30"/>
  <c r="F25" i="30"/>
  <c r="F24" i="30"/>
  <c r="G29" i="28"/>
  <c r="F25" i="28"/>
  <c r="F24" i="28"/>
  <c r="G30" i="27"/>
  <c r="F25" i="27"/>
  <c r="F24" i="27"/>
  <c r="G39" i="30" l="1"/>
  <c r="F14" i="30" s="1"/>
  <c r="F14" i="32"/>
  <c r="F14" i="33"/>
  <c r="G40" i="31"/>
  <c r="F14" i="31" s="1"/>
  <c r="G40" i="28"/>
  <c r="F14" i="28" s="1"/>
  <c r="G39" i="27"/>
  <c r="F14" i="27" s="1"/>
  <c r="G29" i="26" l="1"/>
  <c r="G26" i="26"/>
  <c r="F25" i="26"/>
  <c r="F24" i="26"/>
  <c r="G38" i="26" l="1"/>
  <c r="F14" i="26" s="1"/>
  <c r="G29" i="25" l="1"/>
  <c r="G26" i="25"/>
  <c r="F25" i="25"/>
  <c r="F24" i="25"/>
  <c r="G26" i="24"/>
  <c r="F25" i="24"/>
  <c r="F24" i="24"/>
  <c r="H27" i="34" l="1"/>
  <c r="H57" i="34" s="1"/>
  <c r="G38" i="25"/>
  <c r="F14" i="25" s="1"/>
  <c r="G29" i="24"/>
  <c r="G39" i="24" s="1"/>
  <c r="F14" i="24" s="1"/>
  <c r="G29" i="23"/>
  <c r="G39" i="23" s="1"/>
  <c r="G29" i="22"/>
  <c r="G40" i="22" s="1"/>
  <c r="F14" i="22" s="1"/>
  <c r="G29" i="21"/>
  <c r="G39" i="21" s="1"/>
  <c r="F14" i="21" l="1"/>
  <c r="H14" i="34" s="1"/>
  <c r="F14" i="23"/>
</calcChain>
</file>

<file path=xl/sharedStrings.xml><?xml version="1.0" encoding="utf-8"?>
<sst xmlns="http://schemas.openxmlformats.org/spreadsheetml/2006/main" count="1029" uniqueCount="111">
  <si>
    <t>№ п/п</t>
  </si>
  <si>
    <t>Наименование работ</t>
  </si>
  <si>
    <t>Кол-во раз за период</t>
  </si>
  <si>
    <t>Стоимость работ всего, руб.</t>
  </si>
  <si>
    <t>САНИТАРНОЕ  СОДЕРЖАНИЕ</t>
  </si>
  <si>
    <t>Итого санитарное содержание:</t>
  </si>
  <si>
    <t>2</t>
  </si>
  <si>
    <t>СТРОИТЕЛЬНЫЕ КОНСТРУКЦИИ</t>
  </si>
  <si>
    <t>Итого строительные конструкции:</t>
  </si>
  <si>
    <t>3</t>
  </si>
  <si>
    <t>ИНЖЕНЕРНОЕ ОБОРУДОВАНИЕ</t>
  </si>
  <si>
    <t>Итого инженерное оборудование:</t>
  </si>
  <si>
    <t>Содержание общего имущества жилого дома</t>
  </si>
  <si>
    <t>4</t>
  </si>
  <si>
    <t>5</t>
  </si>
  <si>
    <t>6</t>
  </si>
  <si>
    <t>7</t>
  </si>
  <si>
    <t>ВСЕГО:</t>
  </si>
  <si>
    <t>Стоимость всего, руб.</t>
  </si>
  <si>
    <t>Итого текущий ремонт:</t>
  </si>
  <si>
    <t>постоянно</t>
  </si>
  <si>
    <t>Текущий ремонт общего имущества жилого дома</t>
  </si>
  <si>
    <t>Номер документа</t>
  </si>
  <si>
    <t>Дата составления</t>
  </si>
  <si>
    <t>Отчетный период</t>
  </si>
  <si>
    <t>с</t>
  </si>
  <si>
    <t>по</t>
  </si>
  <si>
    <t>1.</t>
  </si>
  <si>
    <t>Стоимость работ за 1 раз, руб.</t>
  </si>
  <si>
    <t>Сдал:</t>
  </si>
  <si>
    <t>м.п.</t>
  </si>
  <si>
    <t xml:space="preserve">Объект - </t>
  </si>
  <si>
    <t xml:space="preserve">Заказчик - </t>
  </si>
  <si>
    <t xml:space="preserve">Подрядчик (Исполнитель) - </t>
  </si>
  <si>
    <t>Собственники помещений многоквартирного дома</t>
  </si>
  <si>
    <t>номер</t>
  </si>
  <si>
    <t>дата</t>
  </si>
  <si>
    <t>Договор управления</t>
  </si>
  <si>
    <t>АКТ</t>
  </si>
  <si>
    <t>О ПРИЕМКЕ ВЫПОЛНЕННЫХ РАБОТ</t>
  </si>
  <si>
    <t>Принял:</t>
  </si>
  <si>
    <t>номер акта по форме КС-2</t>
  </si>
  <si>
    <t>Стоимость работ по справке КС-3</t>
  </si>
  <si>
    <t>Стоимость работ по акту, руб.:</t>
  </si>
  <si>
    <t>дата акта по форме КС-2</t>
  </si>
  <si>
    <t>по заявке</t>
  </si>
  <si>
    <t>МУП "УК ЖКХ", 652740, г.Калтан, пр-кт.Мира, д. 65а, тел. (38472) 3-02-60</t>
  </si>
  <si>
    <t xml:space="preserve">Вывоз КГО  </t>
  </si>
  <si>
    <t>Директор МУП "УК ЖКХ"</t>
  </si>
  <si>
    <t>М.А. Пивень</t>
  </si>
  <si>
    <t>МУП "УК ЖКХ"</t>
  </si>
  <si>
    <t>Муниципальное Унитарное Предприятие</t>
  </si>
  <si>
    <t xml:space="preserve">"Управляющая Компания Жилищно Коммунального </t>
  </si>
  <si>
    <t>Хозяйства"</t>
  </si>
  <si>
    <t>тел.(38472)3-02-60</t>
  </si>
  <si>
    <t>652740, Кемеровская обл., г.Калтан,</t>
  </si>
  <si>
    <t>проспект Мира 65а</t>
  </si>
  <si>
    <t>ИНН 4222014844; КПП 422201001</t>
  </si>
  <si>
    <t>Представитель совета МКД</t>
  </si>
  <si>
    <t>МКД № 30а по ул.60 лет Октября, общ.пл.1538,8 м кв.</t>
  </si>
  <si>
    <t>по адресу: ул. 60 лет Октября, 30а</t>
  </si>
  <si>
    <t>3.1</t>
  </si>
  <si>
    <t>1.1</t>
  </si>
  <si>
    <t>Уборка дворовой территории</t>
  </si>
  <si>
    <t>1.3</t>
  </si>
  <si>
    <t xml:space="preserve">Влажное подметание лестничных площадок и маршей </t>
  </si>
  <si>
    <t xml:space="preserve">Влажное подметание и мытьё лестничных площадок и маршей </t>
  </si>
  <si>
    <t>1.2</t>
  </si>
  <si>
    <t xml:space="preserve">Влажное подметание и мытьё  лестничных площадок и маршей </t>
  </si>
  <si>
    <t>Окашивание территории</t>
  </si>
  <si>
    <t>Вывоз ТБО (1,19 руб/м2 х   1526,5 м2)</t>
  </si>
  <si>
    <t>3.2</t>
  </si>
  <si>
    <t>СВОДНЫЙ АКТ</t>
  </si>
  <si>
    <t xml:space="preserve">Механизированная очистка дворовой территории </t>
  </si>
  <si>
    <t>Устранение утечки на розливе ГВС (подвал)</t>
  </si>
  <si>
    <t>Устранение протечки сети водоотведения (подвал)</t>
  </si>
  <si>
    <t>Механизированная очистка дворовой территории от снега  (2,83маш/час*1150руб+2маш/час*500руб)</t>
  </si>
  <si>
    <t xml:space="preserve">Окашивание территории </t>
  </si>
  <si>
    <t>Ревизия эл.щита</t>
  </si>
  <si>
    <t>4.1</t>
  </si>
  <si>
    <t>Аварийно-диспетчерское обслуживание (1,8руб/м2 х 1533м2)</t>
  </si>
  <si>
    <t>Услуга управления компании и начисления (2,3руб/м2 х  1533м2)</t>
  </si>
  <si>
    <t>Вывоз ТБО (1,19 руб/м2 х  1533м2)</t>
  </si>
  <si>
    <t>Содержание земельного участка</t>
  </si>
  <si>
    <t>Содержание общего имущества</t>
  </si>
  <si>
    <t>Дератизация и дезинсекция</t>
  </si>
  <si>
    <t>Содержание и ремонт конструктивных элементов</t>
  </si>
  <si>
    <t>Содержание и ремонт систем инженерно-технического обеспечения</t>
  </si>
  <si>
    <t>Содержание и ремонт систем дымоудаления</t>
  </si>
  <si>
    <t>Обеспечение устранения аварий</t>
  </si>
  <si>
    <t>Услуги по управлению</t>
  </si>
  <si>
    <t>Вывоз бытовых отходов</t>
  </si>
  <si>
    <t>Итого</t>
  </si>
  <si>
    <t>Тариф, руб</t>
  </si>
  <si>
    <t>Выполнено работ на сумму, руб</t>
  </si>
  <si>
    <t>план</t>
  </si>
  <si>
    <t>графа №</t>
  </si>
  <si>
    <t>Механизированная очистка дворовой территории от снега  1 маш/час*1500руб)</t>
  </si>
  <si>
    <t>Устранение протечки в кровле (по фановой трубе)</t>
  </si>
  <si>
    <t>Запуск отопления</t>
  </si>
  <si>
    <t>Смена ламп</t>
  </si>
  <si>
    <t>Промывка и очистка фильтров в узле отопления</t>
  </si>
  <si>
    <t>Развоздушивание стояков отпления (кв.13,1,5,9,30)</t>
  </si>
  <si>
    <t>Смена ламп (подвал)</t>
  </si>
  <si>
    <t>Обследование на прогрев отопительных приборов (кв 6,8,26)</t>
  </si>
  <si>
    <t>Обследование на прогрев отопительных приборов (кв 29)</t>
  </si>
  <si>
    <t>Обследование на прогрев отопительных приборов (кв 24)</t>
  </si>
  <si>
    <t>Обследование на прогрев отопительных приборов (кв 6,8)</t>
  </si>
  <si>
    <t>Развоздушивание стояков отпления (кв.25,30,24,1под)</t>
  </si>
  <si>
    <t>Устранение утечки на розливе ГВС (хомут)</t>
  </si>
  <si>
    <t>Устранение утечки на розливе ГВС (2 хомута)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</si>
</sst>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7.5"/>
      <name val="Arial"/>
      <family val="2"/>
      <charset val="204"/>
    </font>
    <font>
      <sz val="7.5"/>
      <name val="Arial Cyr"/>
      <charset val="204"/>
    </font>
    <font>
      <b/>
      <sz val="9"/>
      <name val="Arial"/>
      <family val="2"/>
      <charset val="204"/>
    </font>
    <font>
      <i/>
      <sz val="10"/>
      <name val="Arial Cyr"/>
      <charset val="204"/>
    </font>
    <font>
      <b/>
      <i/>
      <sz val="11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8" fillId="0" borderId="0"/>
    <xf numFmtId="0" fontId="21" fillId="0" borderId="0"/>
  </cellStyleXfs>
  <cellXfs count="16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6" fillId="0" borderId="0" xfId="0" applyFont="1"/>
    <xf numFmtId="0" fontId="5" fillId="0" borderId="2" xfId="0" applyFont="1" applyBorder="1"/>
    <xf numFmtId="0" fontId="5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right"/>
    </xf>
    <xf numFmtId="0" fontId="5" fillId="0" borderId="4" xfId="0" applyFont="1" applyBorder="1"/>
    <xf numFmtId="4" fontId="5" fillId="0" borderId="5" xfId="0" applyNumberFormat="1" applyFont="1" applyBorder="1"/>
    <xf numFmtId="49" fontId="6" fillId="0" borderId="3" xfId="0" applyNumberFormat="1" applyFont="1" applyBorder="1" applyAlignment="1">
      <alignment horizontal="right"/>
    </xf>
    <xf numFmtId="0" fontId="6" fillId="0" borderId="1" xfId="0" applyFont="1" applyBorder="1"/>
    <xf numFmtId="4" fontId="6" fillId="0" borderId="5" xfId="0" applyNumberFormat="1" applyFont="1" applyBorder="1"/>
    <xf numFmtId="0" fontId="5" fillId="0" borderId="1" xfId="0" applyFont="1" applyBorder="1"/>
    <xf numFmtId="0" fontId="7" fillId="0" borderId="0" xfId="0" applyFont="1"/>
    <xf numFmtId="0" fontId="5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5" fillId="0" borderId="9" xfId="0" applyFont="1" applyBorder="1"/>
    <xf numFmtId="0" fontId="5" fillId="0" borderId="0" xfId="0" applyFont="1" applyBorder="1"/>
    <xf numFmtId="0" fontId="8" fillId="0" borderId="0" xfId="0" applyFont="1" applyAlignment="1">
      <alignment horizontal="right" vertical="top"/>
    </xf>
    <xf numFmtId="0" fontId="5" fillId="0" borderId="0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  <xf numFmtId="0" fontId="0" fillId="0" borderId="0" xfId="0" applyBorder="1" applyAlignment="1"/>
    <xf numFmtId="0" fontId="5" fillId="0" borderId="6" xfId="0" applyFont="1" applyBorder="1" applyAlignment="1">
      <alignment wrapText="1"/>
    </xf>
    <xf numFmtId="49" fontId="6" fillId="0" borderId="7" xfId="0" applyNumberFormat="1" applyFont="1" applyBorder="1" applyAlignment="1">
      <alignment horizontal="right"/>
    </xf>
    <xf numFmtId="4" fontId="6" fillId="0" borderId="10" xfId="0" applyNumberFormat="1" applyFont="1" applyBorder="1"/>
    <xf numFmtId="49" fontId="5" fillId="0" borderId="11" xfId="0" applyNumberFormat="1" applyFont="1" applyBorder="1" applyAlignment="1">
      <alignment horizontal="right"/>
    </xf>
    <xf numFmtId="0" fontId="0" fillId="0" borderId="8" xfId="0" applyBorder="1" applyAlignment="1"/>
    <xf numFmtId="4" fontId="6" fillId="0" borderId="8" xfId="0" applyNumberFormat="1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2" fillId="0" borderId="0" xfId="0" applyNumberFormat="1" applyFont="1"/>
    <xf numFmtId="49" fontId="5" fillId="0" borderId="3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0" fillId="0" borderId="0" xfId="0" applyFill="1"/>
    <xf numFmtId="0" fontId="6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/>
    <xf numFmtId="3" fontId="5" fillId="0" borderId="5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4" fontId="5" fillId="0" borderId="5" xfId="0" applyNumberFormat="1" applyFont="1" applyFill="1" applyBorder="1"/>
    <xf numFmtId="4" fontId="0" fillId="0" borderId="0" xfId="0" applyNumberFormat="1"/>
    <xf numFmtId="0" fontId="1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4" fontId="10" fillId="0" borderId="23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5" fillId="0" borderId="9" xfId="0" applyFont="1" applyFill="1" applyBorder="1"/>
    <xf numFmtId="0" fontId="0" fillId="0" borderId="0" xfId="0" applyAlignment="1">
      <alignment horizontal="right"/>
    </xf>
    <xf numFmtId="0" fontId="1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9" fillId="0" borderId="1" xfId="1" applyFont="1" applyBorder="1"/>
    <xf numFmtId="0" fontId="19" fillId="0" borderId="1" xfId="1" applyFont="1" applyBorder="1" applyAlignment="1">
      <alignment horizontal="center" vertical="center" wrapText="1"/>
    </xf>
    <xf numFmtId="0" fontId="18" fillId="0" borderId="0" xfId="1" applyAlignment="1">
      <alignment horizontal="center" vertical="center" wrapText="1"/>
    </xf>
    <xf numFmtId="0" fontId="18" fillId="0" borderId="0" xfId="1"/>
    <xf numFmtId="0" fontId="19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/>
    </xf>
    <xf numFmtId="4" fontId="20" fillId="0" borderId="1" xfId="1" applyNumberFormat="1" applyFont="1" applyBorder="1" applyAlignment="1">
      <alignment horizontal="center"/>
    </xf>
    <xf numFmtId="4" fontId="19" fillId="0" borderId="1" xfId="1" applyNumberFormat="1" applyFont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4" fontId="19" fillId="2" borderId="1" xfId="1" applyNumberFormat="1" applyFont="1" applyFill="1" applyBorder="1" applyAlignment="1">
      <alignment horizontal="center" vertical="center"/>
    </xf>
    <xf numFmtId="4" fontId="20" fillId="2" borderId="1" xfId="1" applyNumberFormat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18" fillId="0" borderId="0" xfId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5" fillId="0" borderId="16" xfId="0" applyFont="1" applyBorder="1" applyAlignment="1"/>
    <xf numFmtId="0" fontId="0" fillId="0" borderId="17" xfId="0" applyBorder="1" applyAlignment="1"/>
    <xf numFmtId="0" fontId="5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5" fillId="0" borderId="20" xfId="0" applyFont="1" applyBorder="1" applyAlignment="1"/>
    <xf numFmtId="0" fontId="0" fillId="0" borderId="9" xfId="0" applyBorder="1" applyAlignment="1"/>
    <xf numFmtId="0" fontId="5" fillId="0" borderId="2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4" fontId="2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/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/>
    <xf numFmtId="0" fontId="1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4" fontId="0" fillId="0" borderId="0" xfId="0" applyNumberForma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22" workbookViewId="0">
      <selection activeCell="A38" sqref="A38:XFD38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12" t="s">
        <v>50</v>
      </c>
      <c r="B1" s="113"/>
      <c r="C1" s="113"/>
      <c r="D1" s="113"/>
      <c r="E1" s="114" t="s">
        <v>54</v>
      </c>
      <c r="F1" s="114"/>
      <c r="G1" s="114"/>
      <c r="L1" s="61"/>
      <c r="M1" s="4"/>
    </row>
    <row r="2" spans="1:13" ht="15" x14ac:dyDescent="0.2">
      <c r="A2" s="115" t="s">
        <v>51</v>
      </c>
      <c r="B2" s="115"/>
      <c r="C2" s="115"/>
      <c r="D2" s="116" t="s">
        <v>55</v>
      </c>
      <c r="E2" s="116"/>
      <c r="F2" s="116"/>
      <c r="G2" s="116"/>
      <c r="L2" s="61"/>
      <c r="M2" s="4"/>
    </row>
    <row r="3" spans="1:13" ht="15" x14ac:dyDescent="0.2">
      <c r="A3" s="115" t="s">
        <v>52</v>
      </c>
      <c r="B3" s="115"/>
      <c r="C3" s="115"/>
      <c r="D3" s="116" t="s">
        <v>56</v>
      </c>
      <c r="E3" s="116"/>
      <c r="F3" s="116"/>
      <c r="G3" s="116"/>
      <c r="L3" s="61"/>
      <c r="M3" s="4"/>
    </row>
    <row r="4" spans="1:13" ht="15.75" thickBot="1" x14ac:dyDescent="0.25">
      <c r="A4" s="117" t="s">
        <v>53</v>
      </c>
      <c r="B4" s="117"/>
      <c r="C4" s="117"/>
      <c r="D4" s="118" t="s">
        <v>57</v>
      </c>
      <c r="E4" s="118"/>
      <c r="F4" s="118"/>
      <c r="G4" s="118"/>
      <c r="L4" s="61"/>
      <c r="M4" s="4"/>
    </row>
    <row r="5" spans="1:13" ht="28.5" customHeight="1" thickTop="1" x14ac:dyDescent="0.2">
      <c r="A5" s="119" t="s">
        <v>32</v>
      </c>
      <c r="B5" s="120"/>
      <c r="C5" s="22" t="s">
        <v>34</v>
      </c>
      <c r="E5" s="26"/>
    </row>
    <row r="6" spans="1:13" ht="25.5" customHeight="1" x14ac:dyDescent="0.2">
      <c r="A6" s="121" t="s">
        <v>33</v>
      </c>
      <c r="B6" s="122"/>
      <c r="C6" s="33" t="s">
        <v>46</v>
      </c>
      <c r="E6" s="28"/>
    </row>
    <row r="7" spans="1:13" x14ac:dyDescent="0.2">
      <c r="A7" s="123" t="s">
        <v>31</v>
      </c>
      <c r="B7" s="124"/>
      <c r="C7" s="22" t="s">
        <v>59</v>
      </c>
      <c r="E7" s="26"/>
      <c r="F7" s="29"/>
    </row>
    <row r="8" spans="1:13" x14ac:dyDescent="0.2">
      <c r="A8" s="31"/>
      <c r="B8" s="32"/>
      <c r="C8" s="32"/>
      <c r="D8" s="26"/>
      <c r="E8" s="30" t="s">
        <v>37</v>
      </c>
      <c r="F8" s="8" t="s">
        <v>35</v>
      </c>
      <c r="G8" s="63"/>
    </row>
    <row r="9" spans="1:13" x14ac:dyDescent="0.2">
      <c r="A9" s="31"/>
      <c r="B9" s="32"/>
      <c r="C9" s="32"/>
      <c r="D9" s="26"/>
      <c r="E9" s="27"/>
      <c r="F9" s="8" t="s">
        <v>36</v>
      </c>
      <c r="G9" s="64">
        <v>41917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25" t="s">
        <v>22</v>
      </c>
      <c r="E11" s="125" t="s">
        <v>23</v>
      </c>
      <c r="F11" s="127" t="s">
        <v>24</v>
      </c>
      <c r="G11" s="127"/>
    </row>
    <row r="12" spans="1:13" x14ac:dyDescent="0.2">
      <c r="A12" s="6"/>
      <c r="B12" s="7"/>
      <c r="C12" s="7"/>
      <c r="D12" s="126"/>
      <c r="E12" s="126"/>
      <c r="F12" s="9" t="s">
        <v>25</v>
      </c>
      <c r="G12" s="9" t="s">
        <v>26</v>
      </c>
    </row>
    <row r="13" spans="1:13" ht="15" customHeight="1" x14ac:dyDescent="0.2">
      <c r="A13" s="7"/>
      <c r="B13" s="7"/>
      <c r="C13" s="7"/>
      <c r="D13" s="47">
        <v>1</v>
      </c>
      <c r="E13" s="10">
        <v>42766</v>
      </c>
      <c r="F13" s="10">
        <v>42736</v>
      </c>
      <c r="G13" s="10">
        <v>42766</v>
      </c>
    </row>
    <row r="14" spans="1:13" x14ac:dyDescent="0.2">
      <c r="A14" s="7"/>
      <c r="B14" s="7"/>
      <c r="C14" s="128" t="s">
        <v>43</v>
      </c>
      <c r="D14" s="128"/>
      <c r="E14" s="128"/>
      <c r="F14" s="129">
        <f>G39+G44</f>
        <v>15377.788683999999</v>
      </c>
      <c r="G14" s="129"/>
    </row>
    <row r="15" spans="1:13" ht="14.25" customHeight="1" x14ac:dyDescent="0.2">
      <c r="A15" s="130" t="s">
        <v>38</v>
      </c>
      <c r="B15" s="130"/>
      <c r="C15" s="130"/>
      <c r="D15" s="130" t="s">
        <v>38</v>
      </c>
      <c r="E15" s="130"/>
      <c r="F15" s="130"/>
      <c r="G15" s="130"/>
    </row>
    <row r="16" spans="1:13" ht="11.25" customHeight="1" x14ac:dyDescent="0.2">
      <c r="A16" s="130" t="s">
        <v>39</v>
      </c>
      <c r="B16" s="130"/>
      <c r="C16" s="130"/>
      <c r="D16" s="130"/>
      <c r="E16" s="130"/>
      <c r="F16" s="130"/>
      <c r="G16" s="130"/>
      <c r="H16" s="5"/>
      <c r="I16" s="56"/>
      <c r="J16" s="56"/>
    </row>
    <row r="17" spans="1:12" x14ac:dyDescent="0.2">
      <c r="A17" s="130" t="s">
        <v>60</v>
      </c>
      <c r="B17" s="130"/>
      <c r="C17" s="130"/>
      <c r="D17" s="130"/>
      <c r="E17" s="130"/>
      <c r="F17" s="130"/>
      <c r="G17" s="130"/>
      <c r="H17" s="131"/>
      <c r="I17" s="131"/>
      <c r="J17" s="131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56"/>
      <c r="J18" s="56"/>
    </row>
    <row r="19" spans="1:12" x14ac:dyDescent="0.2">
      <c r="A19" s="132" t="s">
        <v>12</v>
      </c>
      <c r="B19" s="132"/>
      <c r="C19" s="132"/>
      <c r="D19" s="132"/>
      <c r="E19" s="132"/>
      <c r="F19" s="132"/>
      <c r="G19" s="132"/>
      <c r="H19" s="5"/>
      <c r="I19" s="56"/>
      <c r="J19" s="56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40" customFormat="1" ht="34.5" thickBot="1" x14ac:dyDescent="0.25">
      <c r="A22" s="50" t="s">
        <v>0</v>
      </c>
      <c r="B22" s="133" t="s">
        <v>1</v>
      </c>
      <c r="C22" s="133"/>
      <c r="D22" s="133"/>
      <c r="E22" s="51" t="s">
        <v>2</v>
      </c>
      <c r="F22" s="51" t="s">
        <v>28</v>
      </c>
      <c r="G22" s="52" t="s">
        <v>3</v>
      </c>
      <c r="I22" s="57"/>
      <c r="J22" s="57"/>
      <c r="K22" s="57"/>
      <c r="L22" s="57"/>
    </row>
    <row r="23" spans="1:12" x14ac:dyDescent="0.2">
      <c r="A23" s="36" t="s">
        <v>27</v>
      </c>
      <c r="B23" s="134" t="s">
        <v>4</v>
      </c>
      <c r="C23" s="134"/>
      <c r="D23" s="135"/>
      <c r="E23" s="15"/>
      <c r="F23" s="15"/>
      <c r="G23" s="12"/>
    </row>
    <row r="24" spans="1:12" ht="12.75" customHeight="1" x14ac:dyDescent="0.2">
      <c r="A24" s="14" t="s">
        <v>62</v>
      </c>
      <c r="B24" s="138" t="s">
        <v>63</v>
      </c>
      <c r="C24" s="138"/>
      <c r="D24" s="139"/>
      <c r="E24" s="78">
        <v>10</v>
      </c>
      <c r="F24" s="79">
        <f>G24/E24</f>
        <v>313.30100000000004</v>
      </c>
      <c r="G24" s="80">
        <v>3133.01</v>
      </c>
      <c r="H24" s="81"/>
      <c r="I24" s="61"/>
      <c r="J24" s="61"/>
    </row>
    <row r="25" spans="1:12" x14ac:dyDescent="0.2">
      <c r="A25" s="14" t="s">
        <v>67</v>
      </c>
      <c r="B25" s="138" t="s">
        <v>68</v>
      </c>
      <c r="C25" s="138"/>
      <c r="D25" s="139"/>
      <c r="E25" s="78">
        <v>8</v>
      </c>
      <c r="F25" s="79">
        <f>G25/E25</f>
        <v>329.39249999999998</v>
      </c>
      <c r="G25" s="80">
        <v>2635.14</v>
      </c>
      <c r="H25" s="81"/>
      <c r="I25" s="61"/>
    </row>
    <row r="26" spans="1:12" s="3" customFormat="1" x14ac:dyDescent="0.2">
      <c r="A26" s="17"/>
      <c r="B26" s="136" t="s">
        <v>5</v>
      </c>
      <c r="C26" s="136"/>
      <c r="D26" s="137"/>
      <c r="E26" s="18"/>
      <c r="F26" s="46"/>
      <c r="G26" s="19">
        <f>SUM(G24:G25)</f>
        <v>5768.15</v>
      </c>
      <c r="I26" s="4"/>
      <c r="J26" s="4"/>
      <c r="K26" s="4"/>
      <c r="L26" s="4"/>
    </row>
    <row r="27" spans="1:12" ht="9" customHeight="1" x14ac:dyDescent="0.2">
      <c r="A27" s="14"/>
      <c r="B27" s="138"/>
      <c r="C27" s="138"/>
      <c r="D27" s="139"/>
      <c r="E27" s="20"/>
      <c r="F27" s="44"/>
      <c r="G27" s="16"/>
    </row>
    <row r="28" spans="1:12" x14ac:dyDescent="0.2">
      <c r="A28" s="14" t="s">
        <v>6</v>
      </c>
      <c r="B28" s="138" t="s">
        <v>7</v>
      </c>
      <c r="C28" s="138"/>
      <c r="D28" s="139"/>
      <c r="E28" s="20"/>
      <c r="F28" s="44"/>
      <c r="G28" s="16"/>
    </row>
    <row r="29" spans="1:12" s="3" customFormat="1" x14ac:dyDescent="0.2">
      <c r="A29" s="17"/>
      <c r="B29" s="136" t="s">
        <v>8</v>
      </c>
      <c r="C29" s="136"/>
      <c r="D29" s="137"/>
      <c r="E29" s="18"/>
      <c r="F29" s="46"/>
      <c r="G29" s="19">
        <f>0</f>
        <v>0</v>
      </c>
      <c r="I29" s="4"/>
      <c r="J29" s="4"/>
      <c r="K29" s="4"/>
      <c r="L29" s="4"/>
    </row>
    <row r="30" spans="1:12" ht="9" customHeight="1" x14ac:dyDescent="0.2">
      <c r="A30" s="14"/>
      <c r="B30" s="138"/>
      <c r="C30" s="138"/>
      <c r="D30" s="139"/>
      <c r="E30" s="20"/>
      <c r="F30" s="44"/>
      <c r="G30" s="16"/>
    </row>
    <row r="31" spans="1:12" x14ac:dyDescent="0.2">
      <c r="A31" s="14" t="s">
        <v>9</v>
      </c>
      <c r="B31" s="138" t="s">
        <v>10</v>
      </c>
      <c r="C31" s="138"/>
      <c r="D31" s="139"/>
      <c r="E31" s="20"/>
      <c r="F31" s="44"/>
      <c r="G31" s="16"/>
    </row>
    <row r="32" spans="1:12" s="3" customFormat="1" x14ac:dyDescent="0.2">
      <c r="A32" s="17"/>
      <c r="B32" s="136" t="s">
        <v>11</v>
      </c>
      <c r="C32" s="136"/>
      <c r="D32" s="137"/>
      <c r="E32" s="18"/>
      <c r="F32" s="46"/>
      <c r="G32" s="19">
        <v>0</v>
      </c>
      <c r="I32" s="4"/>
      <c r="J32" s="4"/>
      <c r="K32" s="4"/>
      <c r="L32" s="4"/>
    </row>
    <row r="33" spans="1:13" ht="9" customHeight="1" x14ac:dyDescent="0.2">
      <c r="A33" s="14"/>
      <c r="B33" s="138"/>
      <c r="C33" s="138"/>
      <c r="D33" s="139"/>
      <c r="E33" s="20"/>
      <c r="F33" s="44"/>
      <c r="G33" s="16"/>
    </row>
    <row r="34" spans="1:13" s="45" customFormat="1" x14ac:dyDescent="0.2">
      <c r="A34" s="42" t="s">
        <v>13</v>
      </c>
      <c r="B34" s="140" t="s">
        <v>80</v>
      </c>
      <c r="C34" s="140"/>
      <c r="D34" s="141"/>
      <c r="E34" s="43" t="s">
        <v>20</v>
      </c>
      <c r="F34" s="44"/>
      <c r="G34" s="65">
        <f>1.8* 1533.007</f>
        <v>2759.4126000000001</v>
      </c>
      <c r="I34" s="4"/>
      <c r="J34" s="4"/>
      <c r="K34" s="4"/>
      <c r="L34" s="59"/>
    </row>
    <row r="35" spans="1:13" s="45" customFormat="1" ht="15" customHeight="1" x14ac:dyDescent="0.2">
      <c r="A35" s="42" t="s">
        <v>14</v>
      </c>
      <c r="B35" s="140" t="s">
        <v>81</v>
      </c>
      <c r="C35" s="140"/>
      <c r="D35" s="141"/>
      <c r="E35" s="43" t="s">
        <v>20</v>
      </c>
      <c r="F35" s="44"/>
      <c r="G35" s="65">
        <f>2.3* 1533.007</f>
        <v>3525.9160999999999</v>
      </c>
      <c r="I35" s="4"/>
      <c r="J35" s="4"/>
      <c r="K35" s="4"/>
      <c r="L35" s="59"/>
    </row>
    <row r="36" spans="1:13" s="45" customFormat="1" ht="12.75" customHeight="1" x14ac:dyDescent="0.2">
      <c r="A36" s="42" t="s">
        <v>15</v>
      </c>
      <c r="B36" s="140" t="s">
        <v>82</v>
      </c>
      <c r="C36" s="140"/>
      <c r="D36" s="141"/>
      <c r="E36" s="43" t="s">
        <v>20</v>
      </c>
      <c r="F36" s="44"/>
      <c r="G36" s="65">
        <f>1.19* 1533.0336</f>
        <v>1824.309984</v>
      </c>
      <c r="I36" s="4"/>
      <c r="J36" s="4"/>
      <c r="K36" s="4"/>
      <c r="L36" s="59"/>
    </row>
    <row r="37" spans="1:13" s="45" customFormat="1" ht="1.5" hidden="1" customHeight="1" x14ac:dyDescent="0.2">
      <c r="A37" s="42" t="s">
        <v>16</v>
      </c>
      <c r="B37" s="140" t="s">
        <v>47</v>
      </c>
      <c r="C37" s="140"/>
      <c r="D37" s="141"/>
      <c r="E37" s="43" t="s">
        <v>45</v>
      </c>
      <c r="F37" s="44"/>
      <c r="G37" s="62">
        <v>0</v>
      </c>
      <c r="I37" s="59"/>
      <c r="J37" s="59"/>
      <c r="K37" s="59"/>
      <c r="L37" s="59"/>
    </row>
    <row r="38" spans="1:13" s="45" customFormat="1" ht="14.25" customHeight="1" x14ac:dyDescent="0.2">
      <c r="A38" s="42" t="s">
        <v>16</v>
      </c>
      <c r="B38" s="148" t="s">
        <v>97</v>
      </c>
      <c r="C38" s="140"/>
      <c r="D38" s="141"/>
      <c r="E38" s="43" t="s">
        <v>45</v>
      </c>
      <c r="F38" s="44"/>
      <c r="G38" s="65">
        <f>1*1500</f>
        <v>1500</v>
      </c>
      <c r="I38" s="4"/>
      <c r="J38" s="4"/>
      <c r="K38" s="4"/>
      <c r="L38" s="59"/>
    </row>
    <row r="39" spans="1:13" s="3" customFormat="1" ht="13.5" thickBot="1" x14ac:dyDescent="0.25">
      <c r="A39" s="34"/>
      <c r="B39" s="144" t="s">
        <v>17</v>
      </c>
      <c r="C39" s="144"/>
      <c r="D39" s="145"/>
      <c r="E39" s="24"/>
      <c r="F39" s="24"/>
      <c r="G39" s="35">
        <f>G26+G29+G32+G34+G35+G36+G37+G38</f>
        <v>15377.788683999999</v>
      </c>
      <c r="H39" s="41"/>
      <c r="I39" s="59"/>
      <c r="J39" s="59"/>
      <c r="K39" s="59"/>
      <c r="L39" s="4"/>
    </row>
    <row r="40" spans="1:13" ht="7.5" customHeight="1" x14ac:dyDescent="0.2">
      <c r="A40" s="7"/>
      <c r="B40" s="7"/>
      <c r="C40" s="7"/>
      <c r="D40" s="7"/>
      <c r="E40" s="7"/>
      <c r="F40" s="7"/>
      <c r="G40" s="7"/>
      <c r="I40" s="59"/>
      <c r="J40" s="59"/>
      <c r="K40" s="59"/>
    </row>
    <row r="41" spans="1:13" x14ac:dyDescent="0.2">
      <c r="A41" s="21" t="s">
        <v>21</v>
      </c>
      <c r="B41" s="21"/>
      <c r="C41" s="21"/>
      <c r="D41" s="7"/>
      <c r="E41" s="7"/>
      <c r="F41" s="7"/>
      <c r="G41" s="7"/>
      <c r="I41" s="58"/>
      <c r="J41" s="59"/>
      <c r="K41" s="59"/>
    </row>
    <row r="42" spans="1:13" ht="7.5" customHeight="1" thickBot="1" x14ac:dyDescent="0.25">
      <c r="A42" s="7"/>
      <c r="B42" s="7"/>
      <c r="C42" s="7"/>
      <c r="D42" s="7"/>
      <c r="E42" s="7"/>
      <c r="F42" s="7"/>
      <c r="G42" s="7"/>
    </row>
    <row r="43" spans="1:13" s="39" customFormat="1" ht="32.25" customHeight="1" thickBot="1" x14ac:dyDescent="0.25">
      <c r="A43" s="53" t="s">
        <v>0</v>
      </c>
      <c r="B43" s="146" t="s">
        <v>1</v>
      </c>
      <c r="C43" s="147"/>
      <c r="D43" s="54" t="s">
        <v>41</v>
      </c>
      <c r="E43" s="54" t="s">
        <v>44</v>
      </c>
      <c r="F43" s="54" t="s">
        <v>42</v>
      </c>
      <c r="G43" s="55" t="s">
        <v>18</v>
      </c>
      <c r="I43" s="60"/>
      <c r="J43" s="60"/>
      <c r="K43" s="60"/>
      <c r="L43" s="60"/>
    </row>
    <row r="44" spans="1:13" s="3" customFormat="1" ht="16.5" customHeight="1" thickBot="1" x14ac:dyDescent="0.25">
      <c r="A44" s="23"/>
      <c r="B44" s="142" t="s">
        <v>19</v>
      </c>
      <c r="C44" s="143"/>
      <c r="D44" s="37"/>
      <c r="E44" s="24"/>
      <c r="F44" s="38">
        <v>0</v>
      </c>
      <c r="G44" s="35">
        <v>0</v>
      </c>
      <c r="H44" s="41"/>
      <c r="I44" s="4"/>
      <c r="J44" s="4"/>
      <c r="K44" s="4"/>
      <c r="L44" s="4"/>
    </row>
    <row r="45" spans="1:13" x14ac:dyDescent="0.2">
      <c r="A45" s="7"/>
      <c r="B45" s="7"/>
      <c r="C45" s="7"/>
      <c r="D45" s="7"/>
      <c r="E45" s="7"/>
      <c r="F45" s="7"/>
      <c r="G45" s="7"/>
      <c r="H45" s="4"/>
    </row>
    <row r="46" spans="1:13" x14ac:dyDescent="0.2">
      <c r="A46" s="7"/>
      <c r="B46" s="7"/>
      <c r="C46" s="7"/>
      <c r="D46" s="7"/>
      <c r="E46" s="7"/>
      <c r="F46" s="7"/>
      <c r="G46" s="7"/>
      <c r="H46" s="4"/>
    </row>
    <row r="47" spans="1:13" x14ac:dyDescent="0.2">
      <c r="A47" s="7"/>
      <c r="B47" s="7"/>
      <c r="C47" s="7"/>
      <c r="D47" s="7"/>
      <c r="E47" s="7"/>
      <c r="F47" s="7"/>
      <c r="G47" s="7"/>
      <c r="H47" s="4"/>
    </row>
    <row r="48" spans="1:13" s="4" customFormat="1" x14ac:dyDescent="0.2">
      <c r="A48" s="11" t="s">
        <v>29</v>
      </c>
      <c r="B48" s="11"/>
      <c r="C48" s="7" t="s">
        <v>48</v>
      </c>
      <c r="D48" s="25"/>
      <c r="E48" s="25"/>
      <c r="F48" s="7"/>
      <c r="G48" s="7" t="s">
        <v>49</v>
      </c>
      <c r="M48"/>
    </row>
    <row r="49" spans="1:13" s="4" customFormat="1" x14ac:dyDescent="0.2">
      <c r="A49" s="11"/>
      <c r="B49" s="11"/>
      <c r="C49" s="7"/>
      <c r="D49" s="26"/>
      <c r="E49" s="26"/>
      <c r="F49" s="7"/>
      <c r="G49" s="7"/>
      <c r="M49"/>
    </row>
    <row r="50" spans="1:13" s="4" customFormat="1" x14ac:dyDescent="0.2">
      <c r="A50" s="7"/>
      <c r="B50" s="7"/>
      <c r="C50" s="7" t="s">
        <v>30</v>
      </c>
      <c r="D50" s="7"/>
      <c r="E50" s="26"/>
      <c r="F50" s="26"/>
      <c r="G50" s="7"/>
      <c r="H50"/>
      <c r="M50"/>
    </row>
    <row r="51" spans="1:13" s="4" customFormat="1" ht="13.5" customHeight="1" x14ac:dyDescent="0.2">
      <c r="A51" s="7"/>
      <c r="B51" s="7"/>
      <c r="C51" s="7"/>
      <c r="D51" s="7"/>
      <c r="E51" s="7"/>
      <c r="F51" s="7"/>
      <c r="G51" s="7"/>
      <c r="H51"/>
    </row>
    <row r="52" spans="1:13" s="4" customFormat="1" x14ac:dyDescent="0.2">
      <c r="A52" s="11" t="s">
        <v>40</v>
      </c>
      <c r="B52" s="7"/>
      <c r="C52" s="7" t="s">
        <v>58</v>
      </c>
      <c r="D52" s="25"/>
      <c r="E52" s="25"/>
      <c r="F52" s="26"/>
      <c r="G52" s="92"/>
      <c r="H52" s="48"/>
    </row>
    <row r="53" spans="1:13" s="4" customFormat="1" ht="11.25" x14ac:dyDescent="0.2">
      <c r="H53" s="49"/>
    </row>
    <row r="54" spans="1:13" s="4" customFormat="1" ht="11.25" x14ac:dyDescent="0.2"/>
    <row r="55" spans="1:13" s="4" customFormat="1" ht="11.25" x14ac:dyDescent="0.2"/>
  </sheetData>
  <mergeCells count="41">
    <mergeCell ref="B34:D34"/>
    <mergeCell ref="B44:C44"/>
    <mergeCell ref="B35:D35"/>
    <mergeCell ref="B36:D36"/>
    <mergeCell ref="B37:D37"/>
    <mergeCell ref="B39:D39"/>
    <mergeCell ref="B43:C43"/>
    <mergeCell ref="B38:D38"/>
    <mergeCell ref="B29:D29"/>
    <mergeCell ref="B30:D30"/>
    <mergeCell ref="B31:D31"/>
    <mergeCell ref="B32:D32"/>
    <mergeCell ref="B33:D33"/>
    <mergeCell ref="B22:D22"/>
    <mergeCell ref="B23:D23"/>
    <mergeCell ref="B26:D26"/>
    <mergeCell ref="B27:D27"/>
    <mergeCell ref="B28:D28"/>
    <mergeCell ref="B24:D24"/>
    <mergeCell ref="B25:D25"/>
    <mergeCell ref="A15:G15"/>
    <mergeCell ref="A16:G16"/>
    <mergeCell ref="A17:G17"/>
    <mergeCell ref="H17:J17"/>
    <mergeCell ref="A19:G19"/>
    <mergeCell ref="D11:D12"/>
    <mergeCell ref="E11:E12"/>
    <mergeCell ref="F11:G11"/>
    <mergeCell ref="C14:E14"/>
    <mergeCell ref="F14:G14"/>
    <mergeCell ref="A4:C4"/>
    <mergeCell ref="D4:G4"/>
    <mergeCell ref="A5:B5"/>
    <mergeCell ref="A6:B6"/>
    <mergeCell ref="A7:B7"/>
    <mergeCell ref="A1:D1"/>
    <mergeCell ref="E1:G1"/>
    <mergeCell ref="A2:C2"/>
    <mergeCell ref="D2:G2"/>
    <mergeCell ref="A3:C3"/>
    <mergeCell ref="D3:G3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22" workbookViewId="0">
      <selection activeCell="I38" sqref="I38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12" t="s">
        <v>50</v>
      </c>
      <c r="B1" s="113"/>
      <c r="C1" s="113"/>
      <c r="D1" s="113"/>
      <c r="E1" s="114" t="s">
        <v>54</v>
      </c>
      <c r="F1" s="114"/>
      <c r="G1" s="114"/>
      <c r="L1" s="61"/>
      <c r="M1" s="4"/>
    </row>
    <row r="2" spans="1:13" ht="15" x14ac:dyDescent="0.2">
      <c r="A2" s="115" t="s">
        <v>51</v>
      </c>
      <c r="B2" s="115"/>
      <c r="C2" s="115"/>
      <c r="D2" s="116" t="s">
        <v>55</v>
      </c>
      <c r="E2" s="116"/>
      <c r="F2" s="116"/>
      <c r="G2" s="116"/>
      <c r="L2" s="61"/>
      <c r="M2" s="4"/>
    </row>
    <row r="3" spans="1:13" ht="15" x14ac:dyDescent="0.2">
      <c r="A3" s="115" t="s">
        <v>52</v>
      </c>
      <c r="B3" s="115"/>
      <c r="C3" s="115"/>
      <c r="D3" s="116" t="s">
        <v>56</v>
      </c>
      <c r="E3" s="116"/>
      <c r="F3" s="116"/>
      <c r="G3" s="116"/>
      <c r="L3" s="61"/>
      <c r="M3" s="4"/>
    </row>
    <row r="4" spans="1:13" ht="15.75" thickBot="1" x14ac:dyDescent="0.25">
      <c r="A4" s="117" t="s">
        <v>53</v>
      </c>
      <c r="B4" s="117"/>
      <c r="C4" s="117"/>
      <c r="D4" s="118" t="s">
        <v>57</v>
      </c>
      <c r="E4" s="118"/>
      <c r="F4" s="118"/>
      <c r="G4" s="118"/>
      <c r="L4" s="61"/>
      <c r="M4" s="4"/>
    </row>
    <row r="5" spans="1:13" ht="28.5" customHeight="1" thickTop="1" x14ac:dyDescent="0.2">
      <c r="A5" s="119" t="s">
        <v>32</v>
      </c>
      <c r="B5" s="120"/>
      <c r="C5" s="22" t="s">
        <v>34</v>
      </c>
      <c r="E5" s="26"/>
    </row>
    <row r="6" spans="1:13" ht="25.5" customHeight="1" x14ac:dyDescent="0.2">
      <c r="A6" s="121" t="s">
        <v>33</v>
      </c>
      <c r="B6" s="122"/>
      <c r="C6" s="33" t="s">
        <v>46</v>
      </c>
      <c r="E6" s="28"/>
    </row>
    <row r="7" spans="1:13" x14ac:dyDescent="0.2">
      <c r="A7" s="123" t="s">
        <v>31</v>
      </c>
      <c r="B7" s="124"/>
      <c r="C7" s="22" t="s">
        <v>59</v>
      </c>
      <c r="E7" s="26"/>
      <c r="F7" s="29"/>
    </row>
    <row r="8" spans="1:13" x14ac:dyDescent="0.2">
      <c r="A8" s="31"/>
      <c r="B8" s="32"/>
      <c r="C8" s="32"/>
      <c r="D8" s="26"/>
      <c r="E8" s="30" t="s">
        <v>37</v>
      </c>
      <c r="F8" s="85" t="s">
        <v>35</v>
      </c>
      <c r="G8" s="63"/>
    </row>
    <row r="9" spans="1:13" x14ac:dyDescent="0.2">
      <c r="A9" s="31"/>
      <c r="B9" s="32"/>
      <c r="C9" s="32"/>
      <c r="D9" s="26"/>
      <c r="E9" s="27"/>
      <c r="F9" s="85" t="s">
        <v>36</v>
      </c>
      <c r="G9" s="64">
        <v>41917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25" t="s">
        <v>22</v>
      </c>
      <c r="E11" s="125" t="s">
        <v>23</v>
      </c>
      <c r="F11" s="127" t="s">
        <v>24</v>
      </c>
      <c r="G11" s="127"/>
    </row>
    <row r="12" spans="1:13" x14ac:dyDescent="0.2">
      <c r="A12" s="6"/>
      <c r="B12" s="7"/>
      <c r="C12" s="7"/>
      <c r="D12" s="126"/>
      <c r="E12" s="126"/>
      <c r="F12" s="9" t="s">
        <v>25</v>
      </c>
      <c r="G12" s="9" t="s">
        <v>26</v>
      </c>
    </row>
    <row r="13" spans="1:13" ht="15" customHeight="1" x14ac:dyDescent="0.2">
      <c r="A13" s="7"/>
      <c r="B13" s="7"/>
      <c r="C13" s="7"/>
      <c r="D13" s="47">
        <v>10</v>
      </c>
      <c r="E13" s="10">
        <v>43039</v>
      </c>
      <c r="F13" s="10">
        <v>43009</v>
      </c>
      <c r="G13" s="10">
        <v>43039</v>
      </c>
    </row>
    <row r="14" spans="1:13" x14ac:dyDescent="0.2">
      <c r="A14" s="7"/>
      <c r="B14" s="7"/>
      <c r="C14" s="128" t="s">
        <v>43</v>
      </c>
      <c r="D14" s="128"/>
      <c r="E14" s="128"/>
      <c r="F14" s="129">
        <f>G40+G45</f>
        <v>17351.308684</v>
      </c>
      <c r="G14" s="129"/>
    </row>
    <row r="15" spans="1:13" ht="14.25" customHeight="1" x14ac:dyDescent="0.2">
      <c r="A15" s="130" t="s">
        <v>38</v>
      </c>
      <c r="B15" s="130"/>
      <c r="C15" s="130"/>
      <c r="D15" s="130" t="s">
        <v>38</v>
      </c>
      <c r="E15" s="130"/>
      <c r="F15" s="130"/>
      <c r="G15" s="130"/>
    </row>
    <row r="16" spans="1:13" ht="11.25" customHeight="1" x14ac:dyDescent="0.2">
      <c r="A16" s="130" t="s">
        <v>39</v>
      </c>
      <c r="B16" s="130"/>
      <c r="C16" s="130"/>
      <c r="D16" s="130"/>
      <c r="E16" s="130"/>
      <c r="F16" s="130"/>
      <c r="G16" s="130"/>
      <c r="H16" s="84"/>
      <c r="I16" s="56"/>
      <c r="J16" s="56"/>
    </row>
    <row r="17" spans="1:12" x14ac:dyDescent="0.2">
      <c r="A17" s="130" t="s">
        <v>60</v>
      </c>
      <c r="B17" s="130"/>
      <c r="C17" s="130"/>
      <c r="D17" s="130"/>
      <c r="E17" s="130"/>
      <c r="F17" s="130"/>
      <c r="G17" s="130"/>
      <c r="H17" s="131"/>
      <c r="I17" s="131"/>
      <c r="J17" s="131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56"/>
      <c r="J18" s="56"/>
    </row>
    <row r="19" spans="1:12" x14ac:dyDescent="0.2">
      <c r="A19" s="132" t="s">
        <v>12</v>
      </c>
      <c r="B19" s="132"/>
      <c r="C19" s="132"/>
      <c r="D19" s="132"/>
      <c r="E19" s="132"/>
      <c r="F19" s="132"/>
      <c r="G19" s="132"/>
      <c r="H19" s="84"/>
      <c r="I19" s="56"/>
      <c r="J19" s="56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40" customFormat="1" ht="34.5" thickBot="1" x14ac:dyDescent="0.25">
      <c r="A22" s="50" t="s">
        <v>0</v>
      </c>
      <c r="B22" s="133" t="s">
        <v>1</v>
      </c>
      <c r="C22" s="133"/>
      <c r="D22" s="133"/>
      <c r="E22" s="83" t="s">
        <v>2</v>
      </c>
      <c r="F22" s="83" t="s">
        <v>28</v>
      </c>
      <c r="G22" s="52" t="s">
        <v>3</v>
      </c>
      <c r="I22" s="57"/>
      <c r="J22" s="57"/>
      <c r="K22" s="57"/>
      <c r="L22" s="57"/>
    </row>
    <row r="23" spans="1:12" x14ac:dyDescent="0.2">
      <c r="A23" s="36" t="s">
        <v>27</v>
      </c>
      <c r="B23" s="134" t="s">
        <v>4</v>
      </c>
      <c r="C23" s="134"/>
      <c r="D23" s="135"/>
      <c r="E23" s="15"/>
      <c r="F23" s="15"/>
      <c r="G23" s="12"/>
    </row>
    <row r="24" spans="1:12" ht="12.75" customHeight="1" x14ac:dyDescent="0.2">
      <c r="A24" s="14" t="s">
        <v>62</v>
      </c>
      <c r="B24" s="138" t="s">
        <v>63</v>
      </c>
      <c r="C24" s="138"/>
      <c r="D24" s="139"/>
      <c r="E24" s="78">
        <v>22</v>
      </c>
      <c r="F24" s="79">
        <f>G24/E24</f>
        <v>110.55636363636363</v>
      </c>
      <c r="G24" s="80">
        <v>2432.2399999999998</v>
      </c>
      <c r="H24" s="81"/>
      <c r="I24" s="61"/>
      <c r="J24" s="61"/>
    </row>
    <row r="25" spans="1:12" x14ac:dyDescent="0.2">
      <c r="A25" s="14" t="s">
        <v>67</v>
      </c>
      <c r="B25" s="138" t="s">
        <v>66</v>
      </c>
      <c r="C25" s="138"/>
      <c r="D25" s="139"/>
      <c r="E25" s="78">
        <v>15</v>
      </c>
      <c r="F25" s="79">
        <f>G25/E25</f>
        <v>259.13533333333334</v>
      </c>
      <c r="G25" s="80">
        <v>3887.03</v>
      </c>
      <c r="H25" s="81"/>
      <c r="I25" s="61"/>
    </row>
    <row r="26" spans="1:12" s="3" customFormat="1" x14ac:dyDescent="0.2">
      <c r="A26" s="17"/>
      <c r="B26" s="136" t="s">
        <v>5</v>
      </c>
      <c r="C26" s="136"/>
      <c r="D26" s="137"/>
      <c r="E26" s="18"/>
      <c r="F26" s="46"/>
      <c r="G26" s="19">
        <f>SUM(G24:G25)</f>
        <v>6319.27</v>
      </c>
      <c r="I26" s="4"/>
      <c r="J26" s="4"/>
      <c r="K26" s="4"/>
      <c r="L26" s="4"/>
    </row>
    <row r="27" spans="1:12" ht="9" customHeight="1" x14ac:dyDescent="0.2">
      <c r="A27" s="14"/>
      <c r="B27" s="138"/>
      <c r="C27" s="138"/>
      <c r="D27" s="139"/>
      <c r="E27" s="20"/>
      <c r="F27" s="44"/>
      <c r="G27" s="16"/>
    </row>
    <row r="28" spans="1:12" x14ac:dyDescent="0.2">
      <c r="A28" s="14" t="s">
        <v>6</v>
      </c>
      <c r="B28" s="138" t="s">
        <v>7</v>
      </c>
      <c r="C28" s="138"/>
      <c r="D28" s="139"/>
      <c r="E28" s="20"/>
      <c r="F28" s="44"/>
      <c r="G28" s="16"/>
    </row>
    <row r="29" spans="1:12" s="3" customFormat="1" x14ac:dyDescent="0.2">
      <c r="A29" s="17"/>
      <c r="B29" s="136" t="s">
        <v>8</v>
      </c>
      <c r="C29" s="136"/>
      <c r="D29" s="137"/>
      <c r="E29" s="18"/>
      <c r="F29" s="46"/>
      <c r="G29" s="19">
        <f>0</f>
        <v>0</v>
      </c>
      <c r="I29" s="4"/>
      <c r="J29" s="4"/>
      <c r="K29" s="4"/>
      <c r="L29" s="4"/>
    </row>
    <row r="30" spans="1:12" ht="9" customHeight="1" x14ac:dyDescent="0.2">
      <c r="A30" s="14"/>
      <c r="B30" s="138"/>
      <c r="C30" s="138"/>
      <c r="D30" s="139"/>
      <c r="E30" s="20"/>
      <c r="F30" s="44"/>
      <c r="G30" s="16"/>
    </row>
    <row r="31" spans="1:12" x14ac:dyDescent="0.2">
      <c r="A31" s="14" t="s">
        <v>9</v>
      </c>
      <c r="B31" s="138" t="s">
        <v>10</v>
      </c>
      <c r="C31" s="138"/>
      <c r="D31" s="139"/>
      <c r="E31" s="20"/>
      <c r="F31" s="44"/>
      <c r="G31" s="16"/>
    </row>
    <row r="32" spans="1:12" x14ac:dyDescent="0.2">
      <c r="A32" s="14" t="s">
        <v>61</v>
      </c>
      <c r="B32" s="152" t="s">
        <v>100</v>
      </c>
      <c r="C32" s="153"/>
      <c r="D32" s="154"/>
      <c r="E32" s="20">
        <v>4</v>
      </c>
      <c r="F32" s="44">
        <v>55.6</v>
      </c>
      <c r="G32" s="16">
        <f>E32*F32</f>
        <v>222.4</v>
      </c>
    </row>
    <row r="33" spans="1:12" x14ac:dyDescent="0.2">
      <c r="A33" s="14" t="s">
        <v>71</v>
      </c>
      <c r="B33" s="152" t="s">
        <v>101</v>
      </c>
      <c r="C33" s="153"/>
      <c r="D33" s="154"/>
      <c r="E33" s="20">
        <v>1</v>
      </c>
      <c r="F33" s="44">
        <v>2700</v>
      </c>
      <c r="G33" s="16">
        <f>E33*F33</f>
        <v>2700</v>
      </c>
    </row>
    <row r="34" spans="1:12" s="3" customFormat="1" x14ac:dyDescent="0.2">
      <c r="A34" s="17"/>
      <c r="B34" s="136" t="s">
        <v>11</v>
      </c>
      <c r="C34" s="136"/>
      <c r="D34" s="137"/>
      <c r="E34" s="18"/>
      <c r="F34" s="46"/>
      <c r="G34" s="19">
        <f>G32+G33</f>
        <v>2922.4</v>
      </c>
      <c r="I34" s="4"/>
      <c r="J34" s="4"/>
      <c r="K34" s="4"/>
      <c r="L34" s="4"/>
    </row>
    <row r="35" spans="1:12" ht="9" customHeight="1" x14ac:dyDescent="0.2">
      <c r="A35" s="14"/>
      <c r="B35" s="138"/>
      <c r="C35" s="138"/>
      <c r="D35" s="139"/>
      <c r="E35" s="20"/>
      <c r="F35" s="44"/>
      <c r="G35" s="16"/>
    </row>
    <row r="36" spans="1:12" s="45" customFormat="1" x14ac:dyDescent="0.2">
      <c r="A36" s="42" t="s">
        <v>13</v>
      </c>
      <c r="B36" s="140" t="s">
        <v>80</v>
      </c>
      <c r="C36" s="140"/>
      <c r="D36" s="141"/>
      <c r="E36" s="43" t="s">
        <v>20</v>
      </c>
      <c r="F36" s="44"/>
      <c r="G36" s="65">
        <f>1.8* 1533.007</f>
        <v>2759.4126000000001</v>
      </c>
      <c r="I36" s="4"/>
      <c r="J36" s="4"/>
      <c r="K36" s="4"/>
      <c r="L36" s="59"/>
    </row>
    <row r="37" spans="1:12" s="45" customFormat="1" ht="15" customHeight="1" x14ac:dyDescent="0.2">
      <c r="A37" s="42" t="s">
        <v>14</v>
      </c>
      <c r="B37" s="140" t="s">
        <v>81</v>
      </c>
      <c r="C37" s="140"/>
      <c r="D37" s="141"/>
      <c r="E37" s="43" t="s">
        <v>20</v>
      </c>
      <c r="F37" s="44"/>
      <c r="G37" s="65">
        <f>2.3* 1533.007</f>
        <v>3525.9160999999999</v>
      </c>
      <c r="I37" s="4"/>
      <c r="J37" s="4"/>
      <c r="K37" s="4"/>
      <c r="L37" s="59"/>
    </row>
    <row r="38" spans="1:12" s="45" customFormat="1" ht="12.75" customHeight="1" x14ac:dyDescent="0.2">
      <c r="A38" s="42" t="s">
        <v>15</v>
      </c>
      <c r="B38" s="140" t="s">
        <v>70</v>
      </c>
      <c r="C38" s="140"/>
      <c r="D38" s="141"/>
      <c r="E38" s="43" t="s">
        <v>20</v>
      </c>
      <c r="F38" s="44"/>
      <c r="G38" s="65">
        <f>1.19* 1533.0336</f>
        <v>1824.309984</v>
      </c>
      <c r="I38" s="4"/>
      <c r="J38" s="4"/>
      <c r="K38" s="4"/>
      <c r="L38" s="59"/>
    </row>
    <row r="39" spans="1:12" s="45" customFormat="1" ht="1.5" hidden="1" customHeight="1" x14ac:dyDescent="0.2">
      <c r="A39" s="42" t="s">
        <v>16</v>
      </c>
      <c r="B39" s="140" t="s">
        <v>47</v>
      </c>
      <c r="C39" s="140"/>
      <c r="D39" s="141"/>
      <c r="E39" s="43" t="s">
        <v>45</v>
      </c>
      <c r="F39" s="44"/>
      <c r="G39" s="62">
        <v>0</v>
      </c>
      <c r="I39" s="59"/>
      <c r="J39" s="59"/>
      <c r="K39" s="59"/>
      <c r="L39" s="59"/>
    </row>
    <row r="40" spans="1:12" s="3" customFormat="1" ht="13.5" thickBot="1" x14ac:dyDescent="0.25">
      <c r="A40" s="34"/>
      <c r="B40" s="144" t="s">
        <v>17</v>
      </c>
      <c r="C40" s="144"/>
      <c r="D40" s="145"/>
      <c r="E40" s="24"/>
      <c r="F40" s="24"/>
      <c r="G40" s="35">
        <f>G26+G29+G34+G36+G37+G38+G39</f>
        <v>17351.308684</v>
      </c>
      <c r="H40" s="41"/>
      <c r="I40" s="59"/>
      <c r="J40" s="59"/>
      <c r="K40" s="59"/>
      <c r="L40" s="4"/>
    </row>
    <row r="41" spans="1:12" ht="7.5" customHeight="1" x14ac:dyDescent="0.2">
      <c r="A41" s="7"/>
      <c r="B41" s="7"/>
      <c r="C41" s="7"/>
      <c r="D41" s="7"/>
      <c r="E41" s="7"/>
      <c r="F41" s="7"/>
      <c r="G41" s="7"/>
      <c r="I41" s="59"/>
      <c r="J41" s="59"/>
      <c r="K41" s="59"/>
    </row>
    <row r="42" spans="1:12" x14ac:dyDescent="0.2">
      <c r="A42" s="21" t="s">
        <v>21</v>
      </c>
      <c r="B42" s="21"/>
      <c r="C42" s="21"/>
      <c r="D42" s="7"/>
      <c r="E42" s="7"/>
      <c r="F42" s="7"/>
      <c r="G42" s="7"/>
      <c r="I42" s="58"/>
      <c r="J42" s="59"/>
      <c r="K42" s="59"/>
    </row>
    <row r="43" spans="1:12" ht="7.5" customHeight="1" thickBot="1" x14ac:dyDescent="0.25">
      <c r="A43" s="7"/>
      <c r="B43" s="7"/>
      <c r="C43" s="7"/>
      <c r="D43" s="7"/>
      <c r="E43" s="7"/>
      <c r="F43" s="7"/>
      <c r="G43" s="7"/>
    </row>
    <row r="44" spans="1:12" s="39" customFormat="1" ht="32.25" customHeight="1" thickBot="1" x14ac:dyDescent="0.25">
      <c r="A44" s="53" t="s">
        <v>0</v>
      </c>
      <c r="B44" s="146" t="s">
        <v>1</v>
      </c>
      <c r="C44" s="147"/>
      <c r="D44" s="82" t="s">
        <v>41</v>
      </c>
      <c r="E44" s="82" t="s">
        <v>44</v>
      </c>
      <c r="F44" s="82" t="s">
        <v>42</v>
      </c>
      <c r="G44" s="55" t="s">
        <v>18</v>
      </c>
      <c r="I44" s="60"/>
      <c r="J44" s="60"/>
      <c r="K44" s="60"/>
      <c r="L44" s="60"/>
    </row>
    <row r="45" spans="1:12" s="3" customFormat="1" ht="16.5" customHeight="1" thickBot="1" x14ac:dyDescent="0.25">
      <c r="A45" s="23"/>
      <c r="B45" s="142" t="s">
        <v>19</v>
      </c>
      <c r="C45" s="143"/>
      <c r="D45" s="37"/>
      <c r="E45" s="24"/>
      <c r="F45" s="38">
        <v>0</v>
      </c>
      <c r="G45" s="35">
        <v>0</v>
      </c>
      <c r="H45" s="41"/>
      <c r="I45" s="4"/>
      <c r="J45" s="4"/>
      <c r="K45" s="4"/>
      <c r="L45" s="4"/>
    </row>
    <row r="46" spans="1:12" x14ac:dyDescent="0.2">
      <c r="A46" s="7"/>
      <c r="B46" s="7"/>
      <c r="C46" s="7"/>
      <c r="D46" s="7"/>
      <c r="E46" s="7"/>
      <c r="F46" s="7"/>
      <c r="G46" s="7"/>
      <c r="H46" s="4"/>
    </row>
    <row r="47" spans="1:12" x14ac:dyDescent="0.2">
      <c r="A47" s="7"/>
      <c r="B47" s="7"/>
      <c r="C47" s="7"/>
      <c r="D47" s="7"/>
      <c r="E47" s="7"/>
      <c r="F47" s="7"/>
      <c r="G47" s="7"/>
      <c r="H47" s="4"/>
    </row>
    <row r="48" spans="1:12" x14ac:dyDescent="0.2">
      <c r="A48" s="7"/>
      <c r="B48" s="7"/>
      <c r="C48" s="7"/>
      <c r="D48" s="7"/>
      <c r="E48" s="7"/>
      <c r="F48" s="7"/>
      <c r="G48" s="7"/>
      <c r="H48" s="4"/>
    </row>
    <row r="49" spans="1:13" s="4" customFormat="1" x14ac:dyDescent="0.2">
      <c r="A49" s="11" t="s">
        <v>29</v>
      </c>
      <c r="B49" s="11"/>
      <c r="C49" s="7" t="s">
        <v>48</v>
      </c>
      <c r="D49" s="25"/>
      <c r="E49" s="25"/>
      <c r="F49" s="7"/>
      <c r="G49" s="7" t="s">
        <v>49</v>
      </c>
      <c r="M49"/>
    </row>
    <row r="50" spans="1:13" s="4" customFormat="1" x14ac:dyDescent="0.2">
      <c r="A50" s="11"/>
      <c r="B50" s="11"/>
      <c r="C50" s="7"/>
      <c r="D50" s="26"/>
      <c r="E50" s="26"/>
      <c r="F50" s="7"/>
      <c r="G50" s="7"/>
      <c r="M50"/>
    </row>
    <row r="51" spans="1:13" s="4" customFormat="1" x14ac:dyDescent="0.2">
      <c r="A51" s="7"/>
      <c r="B51" s="7"/>
      <c r="C51" s="7" t="s">
        <v>30</v>
      </c>
      <c r="D51" s="7"/>
      <c r="E51" s="26"/>
      <c r="F51" s="26"/>
      <c r="G51" s="7"/>
      <c r="H51"/>
      <c r="M51"/>
    </row>
    <row r="52" spans="1:13" s="4" customFormat="1" ht="13.5" customHeight="1" x14ac:dyDescent="0.2">
      <c r="A52" s="7"/>
      <c r="B52" s="7"/>
      <c r="C52" s="7"/>
      <c r="D52" s="7"/>
      <c r="E52" s="7"/>
      <c r="F52" s="7"/>
      <c r="G52" s="7"/>
      <c r="H52"/>
    </row>
    <row r="53" spans="1:13" s="4" customFormat="1" x14ac:dyDescent="0.2">
      <c r="A53" s="11" t="s">
        <v>40</v>
      </c>
      <c r="B53" s="7"/>
      <c r="C53" s="7" t="s">
        <v>58</v>
      </c>
      <c r="D53" s="25"/>
      <c r="E53" s="25"/>
      <c r="F53" s="26"/>
      <c r="G53" s="92"/>
      <c r="H53" s="91"/>
    </row>
    <row r="54" spans="1:13" s="4" customFormat="1" ht="11.25" x14ac:dyDescent="0.2">
      <c r="H54" s="49"/>
    </row>
    <row r="55" spans="1:13" s="4" customFormat="1" ht="11.25" x14ac:dyDescent="0.2"/>
    <row r="56" spans="1:13" s="4" customFormat="1" ht="11.25" x14ac:dyDescent="0.2"/>
  </sheetData>
  <mergeCells count="42">
    <mergeCell ref="B32:D32"/>
    <mergeCell ref="B33:D33"/>
    <mergeCell ref="B40:D40"/>
    <mergeCell ref="B44:C44"/>
    <mergeCell ref="B45:C45"/>
    <mergeCell ref="B34:D34"/>
    <mergeCell ref="B35:D35"/>
    <mergeCell ref="B36:D36"/>
    <mergeCell ref="B37:D37"/>
    <mergeCell ref="B38:D38"/>
    <mergeCell ref="B39:D39"/>
    <mergeCell ref="B27:D27"/>
    <mergeCell ref="B28:D28"/>
    <mergeCell ref="B29:D29"/>
    <mergeCell ref="B30:D30"/>
    <mergeCell ref="B31:D31"/>
    <mergeCell ref="A19:G19"/>
    <mergeCell ref="B22:D22"/>
    <mergeCell ref="B23:D23"/>
    <mergeCell ref="B24:D24"/>
    <mergeCell ref="B26:D26"/>
    <mergeCell ref="B25:D25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5:G15"/>
    <mergeCell ref="A16:G16"/>
    <mergeCell ref="A17:G17"/>
    <mergeCell ref="A1:D1"/>
    <mergeCell ref="E1:G1"/>
    <mergeCell ref="A2:C2"/>
    <mergeCell ref="D2:G2"/>
    <mergeCell ref="A3:C3"/>
    <mergeCell ref="D3:G3"/>
  </mergeCells>
  <pageMargins left="0.31496062992125984" right="0.31496062992125984" top="0.74803149606299213" bottom="0.74803149606299213" header="0.31496062992125984" footer="0.31496062992125984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13" workbookViewId="0">
      <selection activeCell="K33" sqref="K33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12" t="s">
        <v>50</v>
      </c>
      <c r="B1" s="113"/>
      <c r="C1" s="113"/>
      <c r="D1" s="113"/>
      <c r="E1" s="114" t="s">
        <v>54</v>
      </c>
      <c r="F1" s="114"/>
      <c r="G1" s="114"/>
      <c r="L1" s="61"/>
      <c r="M1" s="4"/>
    </row>
    <row r="2" spans="1:13" ht="15" x14ac:dyDescent="0.2">
      <c r="A2" s="115" t="s">
        <v>51</v>
      </c>
      <c r="B2" s="115"/>
      <c r="C2" s="115"/>
      <c r="D2" s="116" t="s">
        <v>55</v>
      </c>
      <c r="E2" s="116"/>
      <c r="F2" s="116"/>
      <c r="G2" s="116"/>
      <c r="L2" s="61"/>
      <c r="M2" s="4"/>
    </row>
    <row r="3" spans="1:13" ht="15" x14ac:dyDescent="0.2">
      <c r="A3" s="115" t="s">
        <v>52</v>
      </c>
      <c r="B3" s="115"/>
      <c r="C3" s="115"/>
      <c r="D3" s="116" t="s">
        <v>56</v>
      </c>
      <c r="E3" s="116"/>
      <c r="F3" s="116"/>
      <c r="G3" s="116"/>
      <c r="L3" s="61"/>
      <c r="M3" s="4"/>
    </row>
    <row r="4" spans="1:13" ht="15.75" thickBot="1" x14ac:dyDescent="0.25">
      <c r="A4" s="117" t="s">
        <v>53</v>
      </c>
      <c r="B4" s="117"/>
      <c r="C4" s="117"/>
      <c r="D4" s="118" t="s">
        <v>57</v>
      </c>
      <c r="E4" s="118"/>
      <c r="F4" s="118"/>
      <c r="G4" s="118"/>
      <c r="L4" s="61"/>
      <c r="M4" s="4"/>
    </row>
    <row r="5" spans="1:13" ht="28.5" customHeight="1" thickTop="1" x14ac:dyDescent="0.2">
      <c r="A5" s="119" t="s">
        <v>32</v>
      </c>
      <c r="B5" s="120"/>
      <c r="C5" s="22" t="s">
        <v>34</v>
      </c>
      <c r="E5" s="26"/>
    </row>
    <row r="6" spans="1:13" ht="25.5" customHeight="1" x14ac:dyDescent="0.2">
      <c r="A6" s="121" t="s">
        <v>33</v>
      </c>
      <c r="B6" s="122"/>
      <c r="C6" s="33" t="s">
        <v>46</v>
      </c>
      <c r="E6" s="28"/>
    </row>
    <row r="7" spans="1:13" x14ac:dyDescent="0.2">
      <c r="A7" s="123" t="s">
        <v>31</v>
      </c>
      <c r="B7" s="124"/>
      <c r="C7" s="22" t="s">
        <v>59</v>
      </c>
      <c r="E7" s="26"/>
      <c r="F7" s="29"/>
    </row>
    <row r="8" spans="1:13" x14ac:dyDescent="0.2">
      <c r="A8" s="31"/>
      <c r="B8" s="32"/>
      <c r="C8" s="32"/>
      <c r="D8" s="26"/>
      <c r="E8" s="30" t="s">
        <v>37</v>
      </c>
      <c r="F8" s="85" t="s">
        <v>35</v>
      </c>
      <c r="G8" s="63"/>
    </row>
    <row r="9" spans="1:13" x14ac:dyDescent="0.2">
      <c r="A9" s="31"/>
      <c r="B9" s="32"/>
      <c r="C9" s="32"/>
      <c r="D9" s="26"/>
      <c r="E9" s="27"/>
      <c r="F9" s="85" t="s">
        <v>36</v>
      </c>
      <c r="G9" s="64">
        <v>41917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25" t="s">
        <v>22</v>
      </c>
      <c r="E11" s="125" t="s">
        <v>23</v>
      </c>
      <c r="F11" s="127" t="s">
        <v>24</v>
      </c>
      <c r="G11" s="127"/>
    </row>
    <row r="12" spans="1:13" x14ac:dyDescent="0.2">
      <c r="A12" s="6"/>
      <c r="B12" s="7"/>
      <c r="C12" s="7"/>
      <c r="D12" s="126"/>
      <c r="E12" s="126"/>
      <c r="F12" s="9" t="s">
        <v>25</v>
      </c>
      <c r="G12" s="9" t="s">
        <v>26</v>
      </c>
    </row>
    <row r="13" spans="1:13" ht="15" customHeight="1" x14ac:dyDescent="0.2">
      <c r="A13" s="7"/>
      <c r="B13" s="7"/>
      <c r="C13" s="7"/>
      <c r="D13" s="47">
        <v>11</v>
      </c>
      <c r="E13" s="10">
        <v>43069</v>
      </c>
      <c r="F13" s="10">
        <v>43040</v>
      </c>
      <c r="G13" s="10">
        <v>43069</v>
      </c>
    </row>
    <row r="14" spans="1:13" x14ac:dyDescent="0.2">
      <c r="A14" s="7"/>
      <c r="B14" s="7"/>
      <c r="C14" s="128" t="s">
        <v>43</v>
      </c>
      <c r="D14" s="128"/>
      <c r="E14" s="128"/>
      <c r="F14" s="129">
        <f>G39+G45</f>
        <v>17120.338684000002</v>
      </c>
      <c r="G14" s="129"/>
    </row>
    <row r="15" spans="1:13" ht="14.25" customHeight="1" x14ac:dyDescent="0.2">
      <c r="A15" s="130" t="s">
        <v>38</v>
      </c>
      <c r="B15" s="130"/>
      <c r="C15" s="130"/>
      <c r="D15" s="130" t="s">
        <v>38</v>
      </c>
      <c r="E15" s="130"/>
      <c r="F15" s="130"/>
      <c r="G15" s="130"/>
    </row>
    <row r="16" spans="1:13" ht="11.25" customHeight="1" x14ac:dyDescent="0.2">
      <c r="A16" s="130" t="s">
        <v>39</v>
      </c>
      <c r="B16" s="130"/>
      <c r="C16" s="130"/>
      <c r="D16" s="130"/>
      <c r="E16" s="130"/>
      <c r="F16" s="130"/>
      <c r="G16" s="130"/>
      <c r="H16" s="84"/>
      <c r="I16" s="56"/>
      <c r="J16" s="56"/>
    </row>
    <row r="17" spans="1:12" x14ac:dyDescent="0.2">
      <c r="A17" s="130" t="s">
        <v>60</v>
      </c>
      <c r="B17" s="130"/>
      <c r="C17" s="130"/>
      <c r="D17" s="130"/>
      <c r="E17" s="130"/>
      <c r="F17" s="130"/>
      <c r="G17" s="130"/>
      <c r="H17" s="131"/>
      <c r="I17" s="131"/>
      <c r="J17" s="131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56"/>
      <c r="J18" s="56"/>
    </row>
    <row r="19" spans="1:12" x14ac:dyDescent="0.2">
      <c r="A19" s="132" t="s">
        <v>12</v>
      </c>
      <c r="B19" s="132"/>
      <c r="C19" s="132"/>
      <c r="D19" s="132"/>
      <c r="E19" s="132"/>
      <c r="F19" s="132"/>
      <c r="G19" s="132"/>
      <c r="H19" s="84"/>
      <c r="I19" s="56"/>
      <c r="J19" s="56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40" customFormat="1" ht="34.5" thickBot="1" x14ac:dyDescent="0.25">
      <c r="A22" s="50" t="s">
        <v>0</v>
      </c>
      <c r="B22" s="133" t="s">
        <v>1</v>
      </c>
      <c r="C22" s="133"/>
      <c r="D22" s="133"/>
      <c r="E22" s="83" t="s">
        <v>2</v>
      </c>
      <c r="F22" s="83" t="s">
        <v>28</v>
      </c>
      <c r="G22" s="52" t="s">
        <v>3</v>
      </c>
      <c r="I22" s="57"/>
      <c r="J22" s="57"/>
      <c r="K22" s="57"/>
      <c r="L22" s="57"/>
    </row>
    <row r="23" spans="1:12" x14ac:dyDescent="0.2">
      <c r="A23" s="36" t="s">
        <v>27</v>
      </c>
      <c r="B23" s="134" t="s">
        <v>4</v>
      </c>
      <c r="C23" s="134"/>
      <c r="D23" s="135"/>
      <c r="E23" s="15"/>
      <c r="F23" s="15"/>
      <c r="G23" s="12"/>
    </row>
    <row r="24" spans="1:12" ht="12.75" customHeight="1" x14ac:dyDescent="0.2">
      <c r="A24" s="14" t="s">
        <v>62</v>
      </c>
      <c r="B24" s="138" t="s">
        <v>63</v>
      </c>
      <c r="C24" s="138"/>
      <c r="D24" s="139"/>
      <c r="E24" s="78">
        <v>18</v>
      </c>
      <c r="F24" s="79">
        <f>G24/E24</f>
        <v>261.8727777777778</v>
      </c>
      <c r="G24" s="80">
        <v>4713.71</v>
      </c>
      <c r="H24" s="81"/>
      <c r="I24" s="61"/>
      <c r="J24" s="61"/>
    </row>
    <row r="25" spans="1:12" x14ac:dyDescent="0.2">
      <c r="A25" s="14" t="s">
        <v>64</v>
      </c>
      <c r="B25" s="138" t="s">
        <v>66</v>
      </c>
      <c r="C25" s="138"/>
      <c r="D25" s="139"/>
      <c r="E25" s="78">
        <v>12</v>
      </c>
      <c r="F25" s="79">
        <f>G25/E25</f>
        <v>266.21166666666664</v>
      </c>
      <c r="G25" s="80">
        <v>3194.54</v>
      </c>
      <c r="H25" s="81"/>
      <c r="I25" s="61"/>
    </row>
    <row r="26" spans="1:12" s="3" customFormat="1" x14ac:dyDescent="0.2">
      <c r="A26" s="17"/>
      <c r="B26" s="136" t="s">
        <v>5</v>
      </c>
      <c r="C26" s="136"/>
      <c r="D26" s="137"/>
      <c r="E26" s="18"/>
      <c r="F26" s="46"/>
      <c r="G26" s="19">
        <f>SUM(G24:G25)</f>
        <v>7908.25</v>
      </c>
      <c r="I26" s="4"/>
      <c r="J26" s="4"/>
      <c r="K26" s="4"/>
      <c r="L26" s="4"/>
    </row>
    <row r="27" spans="1:12" ht="9" customHeight="1" x14ac:dyDescent="0.2">
      <c r="A27" s="14"/>
      <c r="B27" s="138"/>
      <c r="C27" s="138"/>
      <c r="D27" s="139"/>
      <c r="E27" s="20"/>
      <c r="F27" s="44"/>
      <c r="G27" s="16"/>
    </row>
    <row r="28" spans="1:12" x14ac:dyDescent="0.2">
      <c r="A28" s="14" t="s">
        <v>6</v>
      </c>
      <c r="B28" s="138" t="s">
        <v>7</v>
      </c>
      <c r="C28" s="138"/>
      <c r="D28" s="139"/>
      <c r="E28" s="20"/>
      <c r="F28" s="44"/>
      <c r="G28" s="16"/>
    </row>
    <row r="29" spans="1:12" s="3" customFormat="1" x14ac:dyDescent="0.2">
      <c r="A29" s="17"/>
      <c r="B29" s="136" t="s">
        <v>8</v>
      </c>
      <c r="C29" s="136"/>
      <c r="D29" s="137"/>
      <c r="E29" s="18"/>
      <c r="F29" s="46"/>
      <c r="G29" s="19">
        <f>0</f>
        <v>0</v>
      </c>
      <c r="I29" s="4"/>
      <c r="J29" s="4"/>
      <c r="K29" s="4"/>
      <c r="L29" s="4"/>
    </row>
    <row r="30" spans="1:12" ht="9" customHeight="1" x14ac:dyDescent="0.2">
      <c r="A30" s="14"/>
      <c r="B30" s="138"/>
      <c r="C30" s="138"/>
      <c r="D30" s="139"/>
      <c r="E30" s="20"/>
      <c r="F30" s="44"/>
      <c r="G30" s="16"/>
    </row>
    <row r="31" spans="1:12" x14ac:dyDescent="0.2">
      <c r="A31" s="14" t="s">
        <v>9</v>
      </c>
      <c r="B31" s="138" t="s">
        <v>10</v>
      </c>
      <c r="C31" s="138"/>
      <c r="D31" s="139"/>
      <c r="E31" s="20"/>
      <c r="F31" s="44"/>
      <c r="G31" s="16"/>
    </row>
    <row r="32" spans="1:12" x14ac:dyDescent="0.2">
      <c r="A32" s="14" t="s">
        <v>61</v>
      </c>
      <c r="B32" s="152" t="s">
        <v>102</v>
      </c>
      <c r="C32" s="153"/>
      <c r="D32" s="154"/>
      <c r="E32" s="20">
        <v>5</v>
      </c>
      <c r="F32" s="44">
        <v>220.49</v>
      </c>
      <c r="G32" s="16">
        <f>E32*F32</f>
        <v>1102.45</v>
      </c>
    </row>
    <row r="33" spans="1:12" s="3" customFormat="1" x14ac:dyDescent="0.2">
      <c r="A33" s="17"/>
      <c r="B33" s="136" t="s">
        <v>11</v>
      </c>
      <c r="C33" s="136"/>
      <c r="D33" s="137"/>
      <c r="E33" s="18"/>
      <c r="F33" s="46"/>
      <c r="G33" s="19">
        <f>G32</f>
        <v>1102.45</v>
      </c>
      <c r="I33" s="4"/>
      <c r="J33" s="4"/>
      <c r="K33" s="4"/>
      <c r="L33" s="4"/>
    </row>
    <row r="34" spans="1:12" ht="9" customHeight="1" x14ac:dyDescent="0.2">
      <c r="A34" s="14"/>
      <c r="B34" s="138"/>
      <c r="C34" s="138"/>
      <c r="D34" s="139"/>
      <c r="E34" s="20"/>
      <c r="F34" s="44"/>
      <c r="G34" s="16"/>
    </row>
    <row r="35" spans="1:12" s="45" customFormat="1" x14ac:dyDescent="0.2">
      <c r="A35" s="42" t="s">
        <v>13</v>
      </c>
      <c r="B35" s="140" t="s">
        <v>80</v>
      </c>
      <c r="C35" s="140"/>
      <c r="D35" s="141"/>
      <c r="E35" s="43" t="s">
        <v>20</v>
      </c>
      <c r="F35" s="44"/>
      <c r="G35" s="65">
        <f>1.8* 1533.007</f>
        <v>2759.4126000000001</v>
      </c>
      <c r="I35" s="4"/>
      <c r="J35" s="4"/>
      <c r="K35" s="4"/>
      <c r="L35" s="59"/>
    </row>
    <row r="36" spans="1:12" s="45" customFormat="1" ht="15" customHeight="1" x14ac:dyDescent="0.2">
      <c r="A36" s="42" t="s">
        <v>14</v>
      </c>
      <c r="B36" s="140" t="s">
        <v>81</v>
      </c>
      <c r="C36" s="140"/>
      <c r="D36" s="141"/>
      <c r="E36" s="43" t="s">
        <v>20</v>
      </c>
      <c r="F36" s="44"/>
      <c r="G36" s="65">
        <f>2.3* 1533.007</f>
        <v>3525.9160999999999</v>
      </c>
      <c r="I36" s="4"/>
      <c r="J36" s="4"/>
      <c r="K36" s="4"/>
      <c r="L36" s="59"/>
    </row>
    <row r="37" spans="1:12" s="45" customFormat="1" ht="12.75" customHeight="1" x14ac:dyDescent="0.2">
      <c r="A37" s="42" t="s">
        <v>15</v>
      </c>
      <c r="B37" s="140" t="s">
        <v>82</v>
      </c>
      <c r="C37" s="140"/>
      <c r="D37" s="141"/>
      <c r="E37" s="43" t="s">
        <v>20</v>
      </c>
      <c r="F37" s="44"/>
      <c r="G37" s="65">
        <f>1.19* 1533.0336</f>
        <v>1824.309984</v>
      </c>
      <c r="I37" s="4"/>
      <c r="J37" s="4"/>
      <c r="K37" s="4"/>
      <c r="L37" s="59"/>
    </row>
    <row r="38" spans="1:12" s="45" customFormat="1" ht="1.5" hidden="1" customHeight="1" x14ac:dyDescent="0.2">
      <c r="A38" s="42" t="s">
        <v>16</v>
      </c>
      <c r="B38" s="140" t="s">
        <v>47</v>
      </c>
      <c r="C38" s="140"/>
      <c r="D38" s="141"/>
      <c r="E38" s="43" t="s">
        <v>45</v>
      </c>
      <c r="F38" s="44"/>
      <c r="G38" s="62">
        <v>0</v>
      </c>
      <c r="I38" s="59"/>
      <c r="J38" s="59"/>
      <c r="K38" s="59"/>
      <c r="L38" s="59"/>
    </row>
    <row r="39" spans="1:12" s="3" customFormat="1" ht="13.5" thickBot="1" x14ac:dyDescent="0.25">
      <c r="A39" s="34"/>
      <c r="B39" s="144" t="s">
        <v>17</v>
      </c>
      <c r="C39" s="144"/>
      <c r="D39" s="145"/>
      <c r="E39" s="24"/>
      <c r="F39" s="24"/>
      <c r="G39" s="35">
        <f>G26+G29+G33+G35+G36+G37+G38</f>
        <v>17120.338684000002</v>
      </c>
      <c r="H39" s="41"/>
      <c r="I39" s="59"/>
      <c r="J39" s="59"/>
      <c r="K39" s="59"/>
      <c r="L39" s="4"/>
    </row>
    <row r="40" spans="1:12" ht="7.5" customHeight="1" x14ac:dyDescent="0.2">
      <c r="A40" s="7"/>
      <c r="B40" s="7"/>
      <c r="C40" s="7"/>
      <c r="D40" s="7"/>
      <c r="E40" s="7"/>
      <c r="F40" s="7"/>
      <c r="G40" s="7"/>
      <c r="I40" s="59"/>
      <c r="J40" s="59"/>
      <c r="K40" s="59"/>
    </row>
    <row r="41" spans="1:12" x14ac:dyDescent="0.2">
      <c r="A41" s="21" t="s">
        <v>21</v>
      </c>
      <c r="B41" s="21"/>
      <c r="C41" s="21"/>
      <c r="D41" s="7"/>
      <c r="E41" s="7"/>
      <c r="F41" s="7"/>
      <c r="G41" s="7"/>
      <c r="I41" s="58"/>
      <c r="J41" s="59"/>
      <c r="K41" s="59"/>
    </row>
    <row r="42" spans="1:12" ht="7.5" customHeight="1" thickBot="1" x14ac:dyDescent="0.25">
      <c r="A42" s="7"/>
      <c r="B42" s="7"/>
      <c r="C42" s="7"/>
      <c r="D42" s="7"/>
      <c r="E42" s="7"/>
      <c r="F42" s="7"/>
      <c r="G42" s="7"/>
    </row>
    <row r="43" spans="1:12" s="39" customFormat="1" ht="32.25" customHeight="1" thickBot="1" x14ac:dyDescent="0.25">
      <c r="A43" s="53" t="s">
        <v>0</v>
      </c>
      <c r="B43" s="146" t="s">
        <v>1</v>
      </c>
      <c r="C43" s="147"/>
      <c r="D43" s="82" t="s">
        <v>41</v>
      </c>
      <c r="E43" s="82" t="s">
        <v>44</v>
      </c>
      <c r="F43" s="82" t="s">
        <v>42</v>
      </c>
      <c r="G43" s="55" t="s">
        <v>18</v>
      </c>
      <c r="I43" s="60"/>
      <c r="J43" s="60"/>
      <c r="K43" s="60"/>
      <c r="L43" s="60"/>
    </row>
    <row r="44" spans="1:12" s="39" customFormat="1" ht="14.25" customHeight="1" thickBot="1" x14ac:dyDescent="0.25">
      <c r="A44" s="87"/>
      <c r="B44" s="157"/>
      <c r="C44" s="158"/>
      <c r="D44" s="88"/>
      <c r="E44" s="89"/>
      <c r="F44" s="90"/>
      <c r="G44" s="90"/>
      <c r="I44" s="60"/>
      <c r="J44" s="60"/>
      <c r="K44" s="60"/>
      <c r="L44" s="60"/>
    </row>
    <row r="45" spans="1:12" s="3" customFormat="1" ht="16.5" customHeight="1" thickBot="1" x14ac:dyDescent="0.25">
      <c r="A45" s="23"/>
      <c r="B45" s="142" t="s">
        <v>19</v>
      </c>
      <c r="C45" s="143"/>
      <c r="D45" s="37"/>
      <c r="E45" s="24"/>
      <c r="F45" s="38">
        <f>F44</f>
        <v>0</v>
      </c>
      <c r="G45" s="35">
        <f>G44</f>
        <v>0</v>
      </c>
      <c r="H45" s="41"/>
      <c r="I45" s="4"/>
      <c r="J45" s="4"/>
      <c r="K45" s="4"/>
      <c r="L45" s="4"/>
    </row>
    <row r="46" spans="1:12" x14ac:dyDescent="0.2">
      <c r="A46" s="7"/>
      <c r="B46" s="7"/>
      <c r="C46" s="7"/>
      <c r="D46" s="7"/>
      <c r="E46" s="7"/>
      <c r="F46" s="7"/>
      <c r="G46" s="7"/>
      <c r="H46" s="4"/>
    </row>
    <row r="47" spans="1:12" x14ac:dyDescent="0.2">
      <c r="A47" s="7"/>
      <c r="B47" s="7"/>
      <c r="C47" s="7"/>
      <c r="D47" s="7"/>
      <c r="E47" s="7"/>
      <c r="F47" s="7"/>
      <c r="G47" s="7"/>
      <c r="H47" s="4"/>
    </row>
    <row r="48" spans="1:12" x14ac:dyDescent="0.2">
      <c r="A48" s="7"/>
      <c r="B48" s="7"/>
      <c r="C48" s="7"/>
      <c r="D48" s="7"/>
      <c r="E48" s="7"/>
      <c r="F48" s="7"/>
      <c r="G48" s="7"/>
      <c r="H48" s="4"/>
    </row>
    <row r="49" spans="1:13" s="4" customFormat="1" x14ac:dyDescent="0.2">
      <c r="A49" s="11" t="s">
        <v>29</v>
      </c>
      <c r="B49" s="11"/>
      <c r="C49" s="7" t="s">
        <v>48</v>
      </c>
      <c r="D49" s="25"/>
      <c r="E49" s="25"/>
      <c r="F49" s="7"/>
      <c r="G49" s="7" t="s">
        <v>49</v>
      </c>
      <c r="M49"/>
    </row>
    <row r="50" spans="1:13" s="4" customFormat="1" x14ac:dyDescent="0.2">
      <c r="A50" s="11"/>
      <c r="B50" s="11"/>
      <c r="C50" s="7"/>
      <c r="D50" s="26"/>
      <c r="E50" s="26"/>
      <c r="F50" s="7"/>
      <c r="G50" s="7"/>
      <c r="M50"/>
    </row>
    <row r="51" spans="1:13" s="4" customFormat="1" x14ac:dyDescent="0.2">
      <c r="A51" s="7"/>
      <c r="B51" s="7"/>
      <c r="C51" s="7" t="s">
        <v>30</v>
      </c>
      <c r="D51" s="7"/>
      <c r="E51" s="26"/>
      <c r="F51" s="26"/>
      <c r="G51" s="7"/>
      <c r="H51"/>
      <c r="M51"/>
    </row>
    <row r="52" spans="1:13" s="4" customFormat="1" ht="13.5" customHeight="1" x14ac:dyDescent="0.2">
      <c r="A52" s="7"/>
      <c r="B52" s="7"/>
      <c r="C52" s="7"/>
      <c r="D52" s="7"/>
      <c r="E52" s="7"/>
      <c r="F52" s="7"/>
      <c r="G52" s="7"/>
      <c r="H52"/>
    </row>
    <row r="53" spans="1:13" s="4" customFormat="1" x14ac:dyDescent="0.2">
      <c r="A53" s="11" t="s">
        <v>40</v>
      </c>
      <c r="B53" s="7"/>
      <c r="C53" s="7" t="s">
        <v>58</v>
      </c>
      <c r="D53" s="25"/>
      <c r="E53" s="25"/>
      <c r="F53" s="26"/>
      <c r="G53" s="92"/>
      <c r="H53" s="91"/>
    </row>
    <row r="54" spans="1:13" s="4" customFormat="1" ht="11.25" x14ac:dyDescent="0.2">
      <c r="H54" s="49"/>
    </row>
    <row r="55" spans="1:13" s="4" customFormat="1" ht="11.25" x14ac:dyDescent="0.2"/>
    <row r="56" spans="1:13" s="4" customFormat="1" ht="11.25" x14ac:dyDescent="0.2"/>
  </sheetData>
  <mergeCells count="42">
    <mergeCell ref="B31:D31"/>
    <mergeCell ref="B39:D39"/>
    <mergeCell ref="B43:C43"/>
    <mergeCell ref="B45:C45"/>
    <mergeCell ref="B44:C44"/>
    <mergeCell ref="B33:D33"/>
    <mergeCell ref="B34:D34"/>
    <mergeCell ref="B35:D35"/>
    <mergeCell ref="B36:D36"/>
    <mergeCell ref="B37:D37"/>
    <mergeCell ref="B38:D38"/>
    <mergeCell ref="B32:D32"/>
    <mergeCell ref="B26:D26"/>
    <mergeCell ref="B27:D27"/>
    <mergeCell ref="B28:D28"/>
    <mergeCell ref="B29:D29"/>
    <mergeCell ref="B30:D30"/>
    <mergeCell ref="A19:G19"/>
    <mergeCell ref="B22:D22"/>
    <mergeCell ref="B23:D23"/>
    <mergeCell ref="B24:D24"/>
    <mergeCell ref="B25:D25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5:G15"/>
    <mergeCell ref="A16:G16"/>
    <mergeCell ref="A17:G17"/>
    <mergeCell ref="A1:D1"/>
    <mergeCell ref="E1:G1"/>
    <mergeCell ref="A2:C2"/>
    <mergeCell ref="D2:G2"/>
    <mergeCell ref="A3:C3"/>
    <mergeCell ref="D3:G3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topLeftCell="A7" workbookViewId="0">
      <selection activeCell="J40" sqref="J40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12" t="s">
        <v>50</v>
      </c>
      <c r="B1" s="113"/>
      <c r="C1" s="113"/>
      <c r="D1" s="113"/>
      <c r="E1" s="114" t="s">
        <v>54</v>
      </c>
      <c r="F1" s="114"/>
      <c r="G1" s="114"/>
      <c r="L1" s="61"/>
      <c r="M1" s="4"/>
    </row>
    <row r="2" spans="1:13" ht="15" x14ac:dyDescent="0.2">
      <c r="A2" s="115" t="s">
        <v>51</v>
      </c>
      <c r="B2" s="115"/>
      <c r="C2" s="115"/>
      <c r="D2" s="116" t="s">
        <v>55</v>
      </c>
      <c r="E2" s="116"/>
      <c r="F2" s="116"/>
      <c r="G2" s="116"/>
      <c r="L2" s="61"/>
      <c r="M2" s="4"/>
    </row>
    <row r="3" spans="1:13" ht="15" x14ac:dyDescent="0.2">
      <c r="A3" s="115" t="s">
        <v>52</v>
      </c>
      <c r="B3" s="115"/>
      <c r="C3" s="115"/>
      <c r="D3" s="116" t="s">
        <v>56</v>
      </c>
      <c r="E3" s="116"/>
      <c r="F3" s="116"/>
      <c r="G3" s="116"/>
      <c r="L3" s="61"/>
      <c r="M3" s="4"/>
    </row>
    <row r="4" spans="1:13" ht="15.75" thickBot="1" x14ac:dyDescent="0.25">
      <c r="A4" s="117" t="s">
        <v>53</v>
      </c>
      <c r="B4" s="117"/>
      <c r="C4" s="117"/>
      <c r="D4" s="118" t="s">
        <v>57</v>
      </c>
      <c r="E4" s="118"/>
      <c r="F4" s="118"/>
      <c r="G4" s="118"/>
      <c r="L4" s="61"/>
      <c r="M4" s="4"/>
    </row>
    <row r="5" spans="1:13" ht="28.5" customHeight="1" thickTop="1" x14ac:dyDescent="0.2">
      <c r="A5" s="119" t="s">
        <v>32</v>
      </c>
      <c r="B5" s="120"/>
      <c r="C5" s="22" t="s">
        <v>34</v>
      </c>
      <c r="E5" s="26"/>
    </row>
    <row r="6" spans="1:13" ht="25.5" customHeight="1" x14ac:dyDescent="0.2">
      <c r="A6" s="121" t="s">
        <v>33</v>
      </c>
      <c r="B6" s="122"/>
      <c r="C6" s="33" t="s">
        <v>46</v>
      </c>
      <c r="E6" s="28"/>
    </row>
    <row r="7" spans="1:13" x14ac:dyDescent="0.2">
      <c r="A7" s="123" t="s">
        <v>31</v>
      </c>
      <c r="B7" s="124"/>
      <c r="C7" s="22" t="s">
        <v>59</v>
      </c>
      <c r="E7" s="26"/>
      <c r="F7" s="29"/>
    </row>
    <row r="8" spans="1:13" x14ac:dyDescent="0.2">
      <c r="A8" s="31"/>
      <c r="B8" s="32"/>
      <c r="C8" s="32"/>
      <c r="D8" s="26"/>
      <c r="E8" s="30" t="s">
        <v>37</v>
      </c>
      <c r="F8" s="85" t="s">
        <v>35</v>
      </c>
      <c r="G8" s="63"/>
    </row>
    <row r="9" spans="1:13" x14ac:dyDescent="0.2">
      <c r="A9" s="31"/>
      <c r="B9" s="32"/>
      <c r="C9" s="32"/>
      <c r="D9" s="26"/>
      <c r="E9" s="27"/>
      <c r="F9" s="85" t="s">
        <v>36</v>
      </c>
      <c r="G9" s="64">
        <v>41917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25" t="s">
        <v>22</v>
      </c>
      <c r="E11" s="125" t="s">
        <v>23</v>
      </c>
      <c r="F11" s="127" t="s">
        <v>24</v>
      </c>
      <c r="G11" s="127"/>
    </row>
    <row r="12" spans="1:13" x14ac:dyDescent="0.2">
      <c r="A12" s="6"/>
      <c r="B12" s="7"/>
      <c r="C12" s="7"/>
      <c r="D12" s="126"/>
      <c r="E12" s="126"/>
      <c r="F12" s="9" t="s">
        <v>25</v>
      </c>
      <c r="G12" s="9" t="s">
        <v>26</v>
      </c>
    </row>
    <row r="13" spans="1:13" ht="15" customHeight="1" x14ac:dyDescent="0.2">
      <c r="A13" s="7"/>
      <c r="B13" s="7"/>
      <c r="C13" s="7"/>
      <c r="D13" s="47">
        <v>12</v>
      </c>
      <c r="E13" s="10">
        <v>42735</v>
      </c>
      <c r="F13" s="10">
        <v>42705</v>
      </c>
      <c r="G13" s="10">
        <v>42735</v>
      </c>
    </row>
    <row r="14" spans="1:13" x14ac:dyDescent="0.2">
      <c r="A14" s="7"/>
      <c r="B14" s="7"/>
      <c r="C14" s="128" t="s">
        <v>43</v>
      </c>
      <c r="D14" s="128"/>
      <c r="E14" s="128"/>
      <c r="F14" s="129">
        <f>G47+G52</f>
        <v>17633.788683999999</v>
      </c>
      <c r="G14" s="129"/>
    </row>
    <row r="15" spans="1:13" ht="14.25" customHeight="1" x14ac:dyDescent="0.2">
      <c r="A15" s="130" t="s">
        <v>38</v>
      </c>
      <c r="B15" s="130"/>
      <c r="C15" s="130"/>
      <c r="D15" s="130" t="s">
        <v>38</v>
      </c>
      <c r="E15" s="130"/>
      <c r="F15" s="130"/>
      <c r="G15" s="130"/>
    </row>
    <row r="16" spans="1:13" ht="11.25" customHeight="1" x14ac:dyDescent="0.2">
      <c r="A16" s="130" t="s">
        <v>39</v>
      </c>
      <c r="B16" s="130"/>
      <c r="C16" s="130"/>
      <c r="D16" s="130"/>
      <c r="E16" s="130"/>
      <c r="F16" s="130"/>
      <c r="G16" s="130"/>
      <c r="H16" s="84"/>
      <c r="I16" s="56"/>
      <c r="J16" s="56"/>
    </row>
    <row r="17" spans="1:12" x14ac:dyDescent="0.2">
      <c r="A17" s="130" t="s">
        <v>60</v>
      </c>
      <c r="B17" s="130"/>
      <c r="C17" s="130"/>
      <c r="D17" s="130"/>
      <c r="E17" s="130"/>
      <c r="F17" s="130"/>
      <c r="G17" s="130"/>
      <c r="H17" s="131"/>
      <c r="I17" s="131"/>
      <c r="J17" s="131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56"/>
      <c r="J18" s="56"/>
    </row>
    <row r="19" spans="1:12" x14ac:dyDescent="0.2">
      <c r="A19" s="132" t="s">
        <v>12</v>
      </c>
      <c r="B19" s="132"/>
      <c r="C19" s="132"/>
      <c r="D19" s="132"/>
      <c r="E19" s="132"/>
      <c r="F19" s="132"/>
      <c r="G19" s="132"/>
      <c r="H19" s="84"/>
      <c r="I19" s="56"/>
      <c r="J19" s="56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40" customFormat="1" ht="34.5" thickBot="1" x14ac:dyDescent="0.25">
      <c r="A22" s="50" t="s">
        <v>0</v>
      </c>
      <c r="B22" s="133" t="s">
        <v>1</v>
      </c>
      <c r="C22" s="133"/>
      <c r="D22" s="133"/>
      <c r="E22" s="83" t="s">
        <v>2</v>
      </c>
      <c r="F22" s="83" t="s">
        <v>28</v>
      </c>
      <c r="G22" s="52" t="s">
        <v>3</v>
      </c>
      <c r="I22" s="57"/>
      <c r="J22" s="57"/>
      <c r="K22" s="57"/>
      <c r="L22" s="57"/>
    </row>
    <row r="23" spans="1:12" x14ac:dyDescent="0.2">
      <c r="A23" s="36" t="s">
        <v>27</v>
      </c>
      <c r="B23" s="134" t="s">
        <v>4</v>
      </c>
      <c r="C23" s="134"/>
      <c r="D23" s="135"/>
      <c r="E23" s="15"/>
      <c r="F23" s="15"/>
      <c r="G23" s="12"/>
    </row>
    <row r="24" spans="1:12" ht="12.75" customHeight="1" x14ac:dyDescent="0.2">
      <c r="A24" s="14" t="s">
        <v>62</v>
      </c>
      <c r="B24" s="138" t="s">
        <v>63</v>
      </c>
      <c r="C24" s="138"/>
      <c r="D24" s="139"/>
      <c r="E24" s="78">
        <v>18</v>
      </c>
      <c r="F24" s="79">
        <f>G24/E24</f>
        <v>280.50388888888887</v>
      </c>
      <c r="G24" s="80">
        <v>5049.07</v>
      </c>
      <c r="H24" s="81"/>
      <c r="I24" s="61"/>
      <c r="J24" s="61"/>
    </row>
    <row r="25" spans="1:12" x14ac:dyDescent="0.2">
      <c r="A25" s="14" t="s">
        <v>64</v>
      </c>
      <c r="B25" s="138" t="s">
        <v>66</v>
      </c>
      <c r="C25" s="138"/>
      <c r="D25" s="139"/>
      <c r="E25" s="78">
        <v>13</v>
      </c>
      <c r="F25" s="79">
        <f>G25/E25</f>
        <v>263.56307692307695</v>
      </c>
      <c r="G25" s="80">
        <v>3426.32</v>
      </c>
      <c r="H25" s="81"/>
      <c r="I25" s="61"/>
    </row>
    <row r="26" spans="1:12" s="3" customFormat="1" x14ac:dyDescent="0.2">
      <c r="A26" s="17"/>
      <c r="B26" s="136" t="s">
        <v>5</v>
      </c>
      <c r="C26" s="136"/>
      <c r="D26" s="137"/>
      <c r="E26" s="18"/>
      <c r="F26" s="46"/>
      <c r="G26" s="19">
        <f>SUM(G24:G25)</f>
        <v>8475.39</v>
      </c>
      <c r="I26" s="4"/>
      <c r="J26" s="4"/>
      <c r="K26" s="4"/>
      <c r="L26" s="4"/>
    </row>
    <row r="27" spans="1:12" ht="9" customHeight="1" x14ac:dyDescent="0.2">
      <c r="A27" s="14"/>
      <c r="B27" s="138"/>
      <c r="C27" s="138"/>
      <c r="D27" s="139"/>
      <c r="E27" s="20"/>
      <c r="F27" s="44"/>
      <c r="G27" s="16"/>
    </row>
    <row r="28" spans="1:12" x14ac:dyDescent="0.2">
      <c r="A28" s="14" t="s">
        <v>6</v>
      </c>
      <c r="B28" s="138" t="s">
        <v>7</v>
      </c>
      <c r="C28" s="138"/>
      <c r="D28" s="139"/>
      <c r="E28" s="20"/>
      <c r="F28" s="44"/>
      <c r="G28" s="16"/>
    </row>
    <row r="29" spans="1:12" s="3" customFormat="1" x14ac:dyDescent="0.2">
      <c r="A29" s="17"/>
      <c r="B29" s="136" t="s">
        <v>8</v>
      </c>
      <c r="C29" s="136"/>
      <c r="D29" s="137"/>
      <c r="E29" s="18"/>
      <c r="F29" s="46"/>
      <c r="G29" s="19">
        <v>0</v>
      </c>
      <c r="H29" s="41"/>
      <c r="I29" s="4"/>
      <c r="J29" s="4"/>
      <c r="K29" s="4"/>
      <c r="L29" s="4"/>
    </row>
    <row r="30" spans="1:12" ht="9" customHeight="1" x14ac:dyDescent="0.2">
      <c r="A30" s="14"/>
      <c r="B30" s="138"/>
      <c r="C30" s="138"/>
      <c r="D30" s="139"/>
      <c r="E30" s="20"/>
      <c r="F30" s="44"/>
      <c r="G30" s="16"/>
    </row>
    <row r="31" spans="1:12" x14ac:dyDescent="0.2">
      <c r="A31" s="14" t="s">
        <v>9</v>
      </c>
      <c r="B31" s="138" t="s">
        <v>10</v>
      </c>
      <c r="C31" s="138"/>
      <c r="D31" s="139"/>
      <c r="E31" s="20"/>
      <c r="F31" s="44"/>
      <c r="G31" s="16"/>
    </row>
    <row r="32" spans="1:12" x14ac:dyDescent="0.2">
      <c r="A32" s="14" t="s">
        <v>61</v>
      </c>
      <c r="B32" s="152" t="s">
        <v>103</v>
      </c>
      <c r="C32" s="153"/>
      <c r="D32" s="154"/>
      <c r="E32" s="20">
        <v>3</v>
      </c>
      <c r="F32" s="44">
        <v>55.6</v>
      </c>
      <c r="G32" s="16">
        <f>E32*F32</f>
        <v>166.8</v>
      </c>
    </row>
    <row r="33" spans="1:12" x14ac:dyDescent="0.2">
      <c r="A33" s="14" t="s">
        <v>61</v>
      </c>
      <c r="B33" s="152" t="s">
        <v>108</v>
      </c>
      <c r="C33" s="153"/>
      <c r="D33" s="154"/>
      <c r="E33" s="20">
        <v>4</v>
      </c>
      <c r="F33" s="44">
        <v>220.49</v>
      </c>
      <c r="G33" s="16">
        <f>E33*F33</f>
        <v>881.96</v>
      </c>
    </row>
    <row r="34" spans="1:12" s="3" customFormat="1" x14ac:dyDescent="0.2">
      <c r="A34" s="17"/>
      <c r="B34" s="136" t="s">
        <v>11</v>
      </c>
      <c r="C34" s="136"/>
      <c r="D34" s="137"/>
      <c r="E34" s="18"/>
      <c r="F34" s="46"/>
      <c r="G34" s="19">
        <f>G32+G33</f>
        <v>1048.76</v>
      </c>
      <c r="I34" s="4"/>
      <c r="J34" s="4"/>
      <c r="K34" s="4"/>
      <c r="L34" s="4"/>
    </row>
    <row r="35" spans="1:12" ht="9" customHeight="1" x14ac:dyDescent="0.2">
      <c r="A35" s="14"/>
      <c r="B35" s="138"/>
      <c r="C35" s="138"/>
      <c r="D35" s="139"/>
      <c r="E35" s="20"/>
      <c r="F35" s="44"/>
      <c r="G35" s="16"/>
    </row>
    <row r="36" spans="1:12" s="45" customFormat="1" x14ac:dyDescent="0.2">
      <c r="A36" s="42" t="s">
        <v>13</v>
      </c>
      <c r="B36" s="140" t="s">
        <v>80</v>
      </c>
      <c r="C36" s="140"/>
      <c r="D36" s="141"/>
      <c r="E36" s="43" t="s">
        <v>20</v>
      </c>
      <c r="F36" s="44"/>
      <c r="G36" s="65">
        <f>1.8* 1533.007</f>
        <v>2759.4126000000001</v>
      </c>
      <c r="I36" s="4"/>
      <c r="J36" s="4"/>
      <c r="K36" s="4"/>
      <c r="L36" s="59"/>
    </row>
    <row r="37" spans="1:12" s="45" customFormat="1" x14ac:dyDescent="0.2">
      <c r="A37" s="42"/>
      <c r="B37" s="149" t="s">
        <v>104</v>
      </c>
      <c r="C37" s="150"/>
      <c r="D37" s="151"/>
      <c r="E37" s="43"/>
      <c r="F37" s="44"/>
      <c r="G37" s="65"/>
      <c r="I37" s="4"/>
      <c r="J37" s="4"/>
      <c r="K37" s="4"/>
      <c r="L37" s="59"/>
    </row>
    <row r="38" spans="1:12" s="45" customFormat="1" x14ac:dyDescent="0.2">
      <c r="A38" s="42"/>
      <c r="B38" s="149" t="s">
        <v>105</v>
      </c>
      <c r="C38" s="150"/>
      <c r="D38" s="151"/>
      <c r="E38" s="43"/>
      <c r="F38" s="44"/>
      <c r="G38" s="65"/>
      <c r="I38" s="4"/>
      <c r="J38" s="4"/>
      <c r="K38" s="4"/>
      <c r="L38" s="59"/>
    </row>
    <row r="39" spans="1:12" s="45" customFormat="1" x14ac:dyDescent="0.2">
      <c r="A39" s="42"/>
      <c r="B39" s="149" t="s">
        <v>106</v>
      </c>
      <c r="C39" s="150"/>
      <c r="D39" s="151"/>
      <c r="E39" s="43"/>
      <c r="F39" s="44"/>
      <c r="G39" s="65"/>
      <c r="I39" s="4"/>
      <c r="J39" s="4"/>
      <c r="K39" s="4"/>
      <c r="L39" s="59"/>
    </row>
    <row r="40" spans="1:12" s="45" customFormat="1" x14ac:dyDescent="0.2">
      <c r="A40" s="42"/>
      <c r="B40" s="149" t="s">
        <v>107</v>
      </c>
      <c r="C40" s="150"/>
      <c r="D40" s="151"/>
      <c r="E40" s="43"/>
      <c r="F40" s="44"/>
      <c r="G40" s="65"/>
      <c r="I40" s="4"/>
      <c r="J40" s="4"/>
      <c r="K40" s="4"/>
      <c r="L40" s="59"/>
    </row>
    <row r="41" spans="1:12" s="45" customFormat="1" x14ac:dyDescent="0.2">
      <c r="A41" s="42"/>
      <c r="B41" s="149" t="s">
        <v>109</v>
      </c>
      <c r="C41" s="150"/>
      <c r="D41" s="151"/>
      <c r="E41" s="43"/>
      <c r="F41" s="44"/>
      <c r="G41" s="65"/>
      <c r="I41" s="4"/>
      <c r="J41" s="4"/>
      <c r="K41" s="4"/>
      <c r="L41" s="59"/>
    </row>
    <row r="42" spans="1:12" s="45" customFormat="1" x14ac:dyDescent="0.2">
      <c r="A42" s="42"/>
      <c r="B42" s="149" t="s">
        <v>110</v>
      </c>
      <c r="C42" s="150"/>
      <c r="D42" s="151"/>
      <c r="E42" s="43"/>
      <c r="F42" s="44"/>
      <c r="G42" s="65"/>
      <c r="I42" s="4"/>
      <c r="J42" s="4"/>
      <c r="K42" s="4"/>
      <c r="L42" s="59"/>
    </row>
    <row r="43" spans="1:12" s="45" customFormat="1" ht="15" customHeight="1" x14ac:dyDescent="0.2">
      <c r="A43" s="42" t="s">
        <v>14</v>
      </c>
      <c r="B43" s="140" t="s">
        <v>81</v>
      </c>
      <c r="C43" s="140"/>
      <c r="D43" s="141"/>
      <c r="E43" s="43" t="s">
        <v>20</v>
      </c>
      <c r="F43" s="44"/>
      <c r="G43" s="65">
        <f>2.3* 1533.007</f>
        <v>3525.9160999999999</v>
      </c>
      <c r="I43" s="4"/>
      <c r="J43" s="4"/>
      <c r="K43" s="4"/>
      <c r="L43" s="59"/>
    </row>
    <row r="44" spans="1:12" s="45" customFormat="1" ht="12.75" customHeight="1" x14ac:dyDescent="0.2">
      <c r="A44" s="42" t="s">
        <v>15</v>
      </c>
      <c r="B44" s="140" t="s">
        <v>82</v>
      </c>
      <c r="C44" s="140"/>
      <c r="D44" s="141"/>
      <c r="E44" s="43" t="s">
        <v>20</v>
      </c>
      <c r="F44" s="44"/>
      <c r="G44" s="65">
        <f>1.19* 1533.0336</f>
        <v>1824.309984</v>
      </c>
      <c r="I44" s="4"/>
      <c r="J44" s="4"/>
      <c r="K44" s="4"/>
      <c r="L44" s="59"/>
    </row>
    <row r="45" spans="1:12" s="45" customFormat="1" ht="1.5" hidden="1" customHeight="1" x14ac:dyDescent="0.2">
      <c r="A45" s="42" t="s">
        <v>16</v>
      </c>
      <c r="B45" s="140" t="s">
        <v>47</v>
      </c>
      <c r="C45" s="140"/>
      <c r="D45" s="141"/>
      <c r="E45" s="43" t="s">
        <v>45</v>
      </c>
      <c r="F45" s="44"/>
      <c r="G45" s="62">
        <v>0</v>
      </c>
      <c r="I45" s="59"/>
      <c r="J45" s="59"/>
      <c r="K45" s="59"/>
      <c r="L45" s="59"/>
    </row>
    <row r="46" spans="1:12" s="45" customFormat="1" ht="14.25" customHeight="1" x14ac:dyDescent="0.2">
      <c r="A46" s="42" t="s">
        <v>16</v>
      </c>
      <c r="B46" s="148" t="s">
        <v>73</v>
      </c>
      <c r="C46" s="140"/>
      <c r="D46" s="141"/>
      <c r="E46" s="43" t="s">
        <v>45</v>
      </c>
      <c r="F46" s="44"/>
      <c r="G46" s="65"/>
      <c r="I46" s="4"/>
      <c r="J46" s="4"/>
      <c r="K46" s="4"/>
      <c r="L46" s="59"/>
    </row>
    <row r="47" spans="1:12" s="3" customFormat="1" ht="13.5" thickBot="1" x14ac:dyDescent="0.25">
      <c r="A47" s="34"/>
      <c r="B47" s="144" t="s">
        <v>17</v>
      </c>
      <c r="C47" s="144"/>
      <c r="D47" s="145"/>
      <c r="E47" s="24"/>
      <c r="F47" s="24"/>
      <c r="G47" s="35">
        <f>G26+G29+G34+G36+G43+G44+G45+G46</f>
        <v>17633.788683999999</v>
      </c>
      <c r="H47" s="41"/>
      <c r="I47" s="59"/>
      <c r="J47" s="59"/>
      <c r="K47" s="59"/>
      <c r="L47" s="4"/>
    </row>
    <row r="48" spans="1:12" ht="7.5" customHeight="1" x14ac:dyDescent="0.2">
      <c r="A48" s="7"/>
      <c r="B48" s="7"/>
      <c r="C48" s="7"/>
      <c r="D48" s="7"/>
      <c r="E48" s="7"/>
      <c r="F48" s="7"/>
      <c r="G48" s="7"/>
      <c r="I48" s="59"/>
      <c r="J48" s="59"/>
      <c r="K48" s="59"/>
    </row>
    <row r="49" spans="1:13" x14ac:dyDescent="0.2">
      <c r="A49" s="21" t="s">
        <v>21</v>
      </c>
      <c r="B49" s="21"/>
      <c r="C49" s="21"/>
      <c r="D49" s="7"/>
      <c r="E49" s="7"/>
      <c r="F49" s="7"/>
      <c r="G49" s="7"/>
      <c r="I49" s="58"/>
      <c r="J49" s="59"/>
      <c r="K49" s="59"/>
    </row>
    <row r="50" spans="1:13" ht="7.5" customHeight="1" thickBot="1" x14ac:dyDescent="0.25">
      <c r="A50" s="7"/>
      <c r="B50" s="7"/>
      <c r="C50" s="7"/>
      <c r="D50" s="7"/>
      <c r="E50" s="7"/>
      <c r="F50" s="7"/>
      <c r="G50" s="7"/>
    </row>
    <row r="51" spans="1:13" s="39" customFormat="1" ht="32.25" customHeight="1" thickBot="1" x14ac:dyDescent="0.25">
      <c r="A51" s="53" t="s">
        <v>0</v>
      </c>
      <c r="B51" s="146" t="s">
        <v>1</v>
      </c>
      <c r="C51" s="147"/>
      <c r="D51" s="82" t="s">
        <v>41</v>
      </c>
      <c r="E51" s="82" t="s">
        <v>44</v>
      </c>
      <c r="F51" s="82" t="s">
        <v>42</v>
      </c>
      <c r="G51" s="55" t="s">
        <v>18</v>
      </c>
      <c r="I51" s="60"/>
      <c r="J51" s="60"/>
      <c r="K51" s="60"/>
      <c r="L51" s="60"/>
    </row>
    <row r="52" spans="1:13" s="3" customFormat="1" ht="16.5" customHeight="1" thickBot="1" x14ac:dyDescent="0.25">
      <c r="A52" s="23"/>
      <c r="B52" s="142" t="s">
        <v>19</v>
      </c>
      <c r="C52" s="143"/>
      <c r="D52" s="37"/>
      <c r="E52" s="24"/>
      <c r="F52" s="38">
        <v>0</v>
      </c>
      <c r="G52" s="35">
        <v>0</v>
      </c>
      <c r="H52" s="41"/>
      <c r="I52" s="4"/>
      <c r="J52" s="4"/>
      <c r="K52" s="4"/>
      <c r="L52" s="4"/>
    </row>
    <row r="53" spans="1:13" x14ac:dyDescent="0.2">
      <c r="A53" s="7"/>
      <c r="B53" s="7"/>
      <c r="C53" s="7"/>
      <c r="D53" s="7"/>
      <c r="E53" s="7"/>
      <c r="F53" s="7"/>
      <c r="G53" s="7"/>
      <c r="H53" s="4"/>
    </row>
    <row r="54" spans="1:13" x14ac:dyDescent="0.2">
      <c r="A54" s="7"/>
      <c r="B54" s="7"/>
      <c r="C54" s="7"/>
      <c r="D54" s="7"/>
      <c r="E54" s="7"/>
      <c r="F54" s="7"/>
      <c r="G54" s="7"/>
      <c r="H54" s="4"/>
    </row>
    <row r="55" spans="1:13" x14ac:dyDescent="0.2">
      <c r="A55" s="7"/>
      <c r="B55" s="7"/>
      <c r="C55" s="7"/>
      <c r="D55" s="7"/>
      <c r="E55" s="7"/>
      <c r="F55" s="7"/>
      <c r="G55" s="7"/>
      <c r="H55" s="4"/>
    </row>
    <row r="56" spans="1:13" s="4" customFormat="1" x14ac:dyDescent="0.2">
      <c r="A56" s="11" t="s">
        <v>29</v>
      </c>
      <c r="B56" s="11"/>
      <c r="C56" s="7" t="s">
        <v>48</v>
      </c>
      <c r="D56" s="25"/>
      <c r="E56" s="25"/>
      <c r="F56" s="7"/>
      <c r="G56" s="7" t="s">
        <v>49</v>
      </c>
      <c r="M56"/>
    </row>
    <row r="57" spans="1:13" s="4" customFormat="1" x14ac:dyDescent="0.2">
      <c r="A57" s="11"/>
      <c r="B57" s="11"/>
      <c r="C57" s="7"/>
      <c r="D57" s="26"/>
      <c r="E57" s="26"/>
      <c r="F57" s="7"/>
      <c r="G57" s="7"/>
      <c r="M57"/>
    </row>
    <row r="58" spans="1:13" s="4" customFormat="1" x14ac:dyDescent="0.2">
      <c r="A58" s="7"/>
      <c r="B58" s="7"/>
      <c r="C58" s="7" t="s">
        <v>30</v>
      </c>
      <c r="D58" s="7"/>
      <c r="E58" s="26"/>
      <c r="F58" s="26"/>
      <c r="G58" s="7"/>
      <c r="H58"/>
      <c r="M58"/>
    </row>
    <row r="59" spans="1:13" s="4" customFormat="1" ht="13.5" customHeight="1" x14ac:dyDescent="0.2">
      <c r="A59" s="7"/>
      <c r="B59" s="7"/>
      <c r="C59" s="7"/>
      <c r="D59" s="7"/>
      <c r="E59" s="7"/>
      <c r="F59" s="7"/>
      <c r="G59" s="7"/>
      <c r="H59"/>
    </row>
    <row r="60" spans="1:13" s="4" customFormat="1" x14ac:dyDescent="0.2">
      <c r="A60" s="11" t="s">
        <v>40</v>
      </c>
      <c r="B60" s="7"/>
      <c r="C60" s="7" t="s">
        <v>58</v>
      </c>
      <c r="D60" s="25"/>
      <c r="E60" s="25"/>
      <c r="F60" s="26"/>
      <c r="G60" s="92"/>
      <c r="H60" s="91"/>
    </row>
    <row r="61" spans="1:13" s="4" customFormat="1" ht="11.25" x14ac:dyDescent="0.2">
      <c r="H61" s="49"/>
    </row>
    <row r="62" spans="1:13" s="4" customFormat="1" ht="11.25" x14ac:dyDescent="0.2"/>
    <row r="63" spans="1:13" s="4" customFormat="1" ht="11.25" x14ac:dyDescent="0.2"/>
  </sheetData>
  <mergeCells count="49">
    <mergeCell ref="B47:D47"/>
    <mergeCell ref="B51:C51"/>
    <mergeCell ref="B52:C52"/>
    <mergeCell ref="B46:D46"/>
    <mergeCell ref="B45:D45"/>
    <mergeCell ref="B27:D27"/>
    <mergeCell ref="B28:D28"/>
    <mergeCell ref="B29:D29"/>
    <mergeCell ref="B30:D30"/>
    <mergeCell ref="B31:D31"/>
    <mergeCell ref="B43:D43"/>
    <mergeCell ref="B44:D44"/>
    <mergeCell ref="B40:D40"/>
    <mergeCell ref="B41:D41"/>
    <mergeCell ref="B42:D42"/>
    <mergeCell ref="B26:D26"/>
    <mergeCell ref="C14:E14"/>
    <mergeCell ref="F14:G14"/>
    <mergeCell ref="A15:G15"/>
    <mergeCell ref="A16:G16"/>
    <mergeCell ref="A17:G17"/>
    <mergeCell ref="A19:G19"/>
    <mergeCell ref="B22:D22"/>
    <mergeCell ref="B23:D23"/>
    <mergeCell ref="B24:D24"/>
    <mergeCell ref="B25:D25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  <mergeCell ref="B32:D32"/>
    <mergeCell ref="B37:D37"/>
    <mergeCell ref="B38:D38"/>
    <mergeCell ref="B39:D39"/>
    <mergeCell ref="B33:D33"/>
    <mergeCell ref="B34:D34"/>
    <mergeCell ref="B35:D35"/>
    <mergeCell ref="B36:D36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opLeftCell="A22" workbookViewId="0">
      <selection activeCell="J15" sqref="J15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2.285156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12" t="s">
        <v>50</v>
      </c>
      <c r="B1" s="113"/>
      <c r="C1" s="113"/>
      <c r="D1" s="113"/>
      <c r="E1" s="114" t="s">
        <v>54</v>
      </c>
      <c r="F1" s="114"/>
      <c r="G1" s="114"/>
      <c r="L1" s="61"/>
      <c r="M1" s="4"/>
    </row>
    <row r="2" spans="1:13" ht="15" x14ac:dyDescent="0.2">
      <c r="A2" s="115" t="s">
        <v>51</v>
      </c>
      <c r="B2" s="115"/>
      <c r="C2" s="115"/>
      <c r="D2" s="116" t="s">
        <v>55</v>
      </c>
      <c r="E2" s="116"/>
      <c r="F2" s="116"/>
      <c r="G2" s="116"/>
      <c r="L2" s="61"/>
      <c r="M2" s="4"/>
    </row>
    <row r="3" spans="1:13" ht="15" x14ac:dyDescent="0.2">
      <c r="A3" s="115" t="s">
        <v>52</v>
      </c>
      <c r="B3" s="115"/>
      <c r="C3" s="115"/>
      <c r="D3" s="116" t="s">
        <v>56</v>
      </c>
      <c r="E3" s="116"/>
      <c r="F3" s="116"/>
      <c r="G3" s="116"/>
      <c r="L3" s="61"/>
      <c r="M3" s="4"/>
    </row>
    <row r="4" spans="1:13" ht="15.75" thickBot="1" x14ac:dyDescent="0.25">
      <c r="A4" s="117" t="s">
        <v>53</v>
      </c>
      <c r="B4" s="117"/>
      <c r="C4" s="117"/>
      <c r="D4" s="118" t="s">
        <v>57</v>
      </c>
      <c r="E4" s="118"/>
      <c r="F4" s="118"/>
      <c r="G4" s="118"/>
      <c r="L4" s="61"/>
      <c r="M4" s="4"/>
    </row>
    <row r="5" spans="1:13" ht="28.5" customHeight="1" thickTop="1" x14ac:dyDescent="0.2">
      <c r="A5" s="119" t="s">
        <v>32</v>
      </c>
      <c r="B5" s="120"/>
      <c r="C5" s="22" t="s">
        <v>34</v>
      </c>
      <c r="E5" s="26"/>
    </row>
    <row r="6" spans="1:13" ht="25.5" customHeight="1" x14ac:dyDescent="0.2">
      <c r="A6" s="121" t="s">
        <v>33</v>
      </c>
      <c r="B6" s="122"/>
      <c r="C6" s="33" t="s">
        <v>46</v>
      </c>
      <c r="E6" s="28"/>
    </row>
    <row r="7" spans="1:13" x14ac:dyDescent="0.2">
      <c r="A7" s="123" t="s">
        <v>31</v>
      </c>
      <c r="B7" s="124"/>
      <c r="C7" s="22" t="s">
        <v>59</v>
      </c>
      <c r="E7" s="26"/>
      <c r="F7" s="29"/>
    </row>
    <row r="8" spans="1:13" x14ac:dyDescent="0.2">
      <c r="A8" s="31"/>
      <c r="B8" s="32"/>
      <c r="C8" s="32"/>
      <c r="D8" s="26"/>
      <c r="E8" s="30" t="s">
        <v>37</v>
      </c>
      <c r="F8" s="97" t="s">
        <v>35</v>
      </c>
      <c r="G8" s="63"/>
    </row>
    <row r="9" spans="1:13" x14ac:dyDescent="0.2">
      <c r="A9" s="31"/>
      <c r="B9" s="32"/>
      <c r="C9" s="32"/>
      <c r="D9" s="26"/>
      <c r="E9" s="27"/>
      <c r="F9" s="97" t="s">
        <v>36</v>
      </c>
      <c r="G9" s="64">
        <v>41917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25" t="s">
        <v>22</v>
      </c>
      <c r="E11" s="125" t="s">
        <v>23</v>
      </c>
      <c r="F11" s="127" t="s">
        <v>24</v>
      </c>
      <c r="G11" s="127"/>
    </row>
    <row r="12" spans="1:13" x14ac:dyDescent="0.2">
      <c r="A12" s="6"/>
      <c r="B12" s="7"/>
      <c r="C12" s="7"/>
      <c r="D12" s="126"/>
      <c r="E12" s="126"/>
      <c r="F12" s="9" t="s">
        <v>25</v>
      </c>
      <c r="G12" s="9" t="s">
        <v>26</v>
      </c>
    </row>
    <row r="13" spans="1:13" ht="15" customHeight="1" x14ac:dyDescent="0.2">
      <c r="A13" s="7"/>
      <c r="B13" s="7"/>
      <c r="C13" s="7"/>
      <c r="D13" s="47">
        <v>1</v>
      </c>
      <c r="E13" s="10">
        <v>42735</v>
      </c>
      <c r="F13" s="10">
        <v>42370</v>
      </c>
      <c r="G13" s="10">
        <v>42735</v>
      </c>
    </row>
    <row r="14" spans="1:13" x14ac:dyDescent="0.2">
      <c r="A14" s="7"/>
      <c r="B14" s="7"/>
      <c r="C14" s="128" t="s">
        <v>43</v>
      </c>
      <c r="D14" s="128"/>
      <c r="E14" s="128"/>
      <c r="F14" s="129">
        <f>G57+G63</f>
        <v>192695.11420799998</v>
      </c>
      <c r="G14" s="129"/>
      <c r="H14" s="81">
        <f>январь!F14+февраль!F14+март!F14+апрель!F14+май!F14+июнь!F14+'июль '!F14+август!F14+сент!F14+окт!F14+нояб!F14+декаб!F14</f>
        <v>192695.11420799998</v>
      </c>
    </row>
    <row r="15" spans="1:13" ht="14.25" customHeight="1" x14ac:dyDescent="0.2">
      <c r="A15" s="130" t="s">
        <v>72</v>
      </c>
      <c r="B15" s="130"/>
      <c r="C15" s="130"/>
      <c r="D15" s="130" t="s">
        <v>38</v>
      </c>
      <c r="E15" s="130"/>
      <c r="F15" s="130"/>
      <c r="G15" s="130"/>
    </row>
    <row r="16" spans="1:13" ht="11.25" customHeight="1" x14ac:dyDescent="0.2">
      <c r="A16" s="130" t="s">
        <v>39</v>
      </c>
      <c r="B16" s="130"/>
      <c r="C16" s="130"/>
      <c r="D16" s="130"/>
      <c r="E16" s="130"/>
      <c r="F16" s="130"/>
      <c r="G16" s="130"/>
      <c r="H16" s="96"/>
      <c r="I16" s="56"/>
      <c r="J16" s="56"/>
    </row>
    <row r="17" spans="1:12" x14ac:dyDescent="0.2">
      <c r="A17" s="130" t="s">
        <v>60</v>
      </c>
      <c r="B17" s="130"/>
      <c r="C17" s="130"/>
      <c r="D17" s="130"/>
      <c r="E17" s="130"/>
      <c r="F17" s="130"/>
      <c r="G17" s="130"/>
      <c r="H17" s="131"/>
      <c r="I17" s="131"/>
      <c r="J17" s="131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56"/>
      <c r="J18" s="56"/>
    </row>
    <row r="19" spans="1:12" x14ac:dyDescent="0.2">
      <c r="A19" s="132" t="s">
        <v>12</v>
      </c>
      <c r="B19" s="132"/>
      <c r="C19" s="132"/>
      <c r="D19" s="132"/>
      <c r="E19" s="132"/>
      <c r="F19" s="132"/>
      <c r="G19" s="132"/>
      <c r="H19" s="96"/>
      <c r="I19" s="56"/>
      <c r="J19" s="56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40" customFormat="1" ht="34.5" thickBot="1" x14ac:dyDescent="0.25">
      <c r="A22" s="50" t="s">
        <v>0</v>
      </c>
      <c r="B22" s="133" t="s">
        <v>1</v>
      </c>
      <c r="C22" s="133"/>
      <c r="D22" s="133"/>
      <c r="E22" s="95" t="s">
        <v>2</v>
      </c>
      <c r="F22" s="95" t="s">
        <v>28</v>
      </c>
      <c r="G22" s="52" t="s">
        <v>3</v>
      </c>
      <c r="I22" s="57"/>
      <c r="J22" s="57"/>
      <c r="K22" s="57"/>
      <c r="L22" s="57"/>
    </row>
    <row r="23" spans="1:12" x14ac:dyDescent="0.2">
      <c r="A23" s="36" t="s">
        <v>27</v>
      </c>
      <c r="B23" s="134" t="s">
        <v>4</v>
      </c>
      <c r="C23" s="134"/>
      <c r="D23" s="135"/>
      <c r="E23" s="15"/>
      <c r="F23" s="15"/>
      <c r="G23" s="12"/>
    </row>
    <row r="24" spans="1:12" ht="12.75" customHeight="1" x14ac:dyDescent="0.2">
      <c r="A24" s="14" t="s">
        <v>62</v>
      </c>
      <c r="B24" s="138" t="s">
        <v>63</v>
      </c>
      <c r="C24" s="138"/>
      <c r="D24" s="139"/>
      <c r="E24" s="78">
        <f>январь!E24+февраль!E24+март!E24+апрель!E24+май!E24+июнь!E24+'июль '!E24+август!E24+сент!E24+окт!E24+нояб!E24+декаб!E24</f>
        <v>225</v>
      </c>
      <c r="F24" s="79">
        <f>G24/E24</f>
        <v>169.14466666666664</v>
      </c>
      <c r="G24" s="80">
        <f>январь!G24+февраль!G24+март!G24+апрель!G24+май!G24+июнь!G24+'июль '!G24+август!G24+сент!G24+окт!G24+нояб!G24+декаб!G24</f>
        <v>38057.549999999996</v>
      </c>
      <c r="H24" s="81"/>
      <c r="I24" s="61"/>
      <c r="J24" s="61"/>
    </row>
    <row r="25" spans="1:12" x14ac:dyDescent="0.2">
      <c r="A25" s="14" t="s">
        <v>67</v>
      </c>
      <c r="B25" s="138" t="s">
        <v>68</v>
      </c>
      <c r="C25" s="138"/>
      <c r="D25" s="139"/>
      <c r="E25" s="78">
        <f>январь!E25+февраль!E25+март!E25+апрель!E25+май!E25+июнь!E25+'июль '!E25+август!E25+сент!E25+окт!E25+нояб!E25+декаб!E25</f>
        <v>155</v>
      </c>
      <c r="F25" s="79">
        <f>G25/E25</f>
        <v>273.13922580645158</v>
      </c>
      <c r="G25" s="80">
        <f>январь!G25+февраль!G25+март!G25+апрель!G25+май!G25+июнь!G25+'июль '!G25+август!G25+сент!G25+окт!G25+нояб!G25+декаб!G25</f>
        <v>42336.579999999994</v>
      </c>
      <c r="H25" s="81"/>
      <c r="I25" s="61"/>
    </row>
    <row r="26" spans="1:12" x14ac:dyDescent="0.2">
      <c r="A26" s="14" t="s">
        <v>64</v>
      </c>
      <c r="B26" s="138" t="s">
        <v>69</v>
      </c>
      <c r="C26" s="138"/>
      <c r="D26" s="139"/>
      <c r="E26" s="78">
        <f>'июль '!E26</f>
        <v>1</v>
      </c>
      <c r="F26" s="79">
        <f t="shared" ref="F26" si="0">G26/E26</f>
        <v>146.22</v>
      </c>
      <c r="G26" s="80">
        <f>'июль '!G26</f>
        <v>146.22</v>
      </c>
      <c r="H26" s="81"/>
      <c r="I26" s="61"/>
    </row>
    <row r="27" spans="1:12" s="3" customFormat="1" x14ac:dyDescent="0.2">
      <c r="A27" s="17"/>
      <c r="B27" s="136" t="s">
        <v>5</v>
      </c>
      <c r="C27" s="136"/>
      <c r="D27" s="137"/>
      <c r="E27" s="18"/>
      <c r="F27" s="46"/>
      <c r="G27" s="19">
        <f>SUM(G24:G26)</f>
        <v>80540.349999999991</v>
      </c>
      <c r="H27" s="41">
        <f>январь!G26+февраль!G26+март!G26+апрель!G26+май!G26+июнь!G26+'июль '!G27+август!G26+сент!G26+окт!G26+нояб!G26+декаб!G26</f>
        <v>80540.350000000006</v>
      </c>
      <c r="I27" s="4"/>
      <c r="J27" s="4"/>
      <c r="K27" s="4"/>
      <c r="L27" s="4"/>
    </row>
    <row r="28" spans="1:12" ht="9" customHeight="1" x14ac:dyDescent="0.2">
      <c r="A28" s="14"/>
      <c r="B28" s="138"/>
      <c r="C28" s="138"/>
      <c r="D28" s="139"/>
      <c r="E28" s="20"/>
      <c r="F28" s="44"/>
      <c r="G28" s="16"/>
    </row>
    <row r="29" spans="1:12" x14ac:dyDescent="0.2">
      <c r="A29" s="14" t="s">
        <v>6</v>
      </c>
      <c r="B29" s="138" t="s">
        <v>7</v>
      </c>
      <c r="C29" s="138"/>
      <c r="D29" s="139"/>
      <c r="E29" s="20"/>
      <c r="F29" s="44"/>
      <c r="G29" s="16"/>
    </row>
    <row r="30" spans="1:12" s="3" customFormat="1" x14ac:dyDescent="0.2">
      <c r="A30" s="17"/>
      <c r="B30" s="136" t="s">
        <v>8</v>
      </c>
      <c r="C30" s="136"/>
      <c r="D30" s="137"/>
      <c r="E30" s="18"/>
      <c r="F30" s="46"/>
      <c r="G30" s="19">
        <f>0</f>
        <v>0</v>
      </c>
      <c r="I30" s="4"/>
      <c r="J30" s="4"/>
      <c r="K30" s="4"/>
      <c r="L30" s="4"/>
    </row>
    <row r="31" spans="1:12" ht="9" customHeight="1" x14ac:dyDescent="0.2">
      <c r="A31" s="14"/>
      <c r="B31" s="138"/>
      <c r="C31" s="138"/>
      <c r="D31" s="139"/>
      <c r="E31" s="20"/>
      <c r="F31" s="44"/>
      <c r="G31" s="16"/>
    </row>
    <row r="32" spans="1:12" x14ac:dyDescent="0.2">
      <c r="A32" s="14" t="s">
        <v>9</v>
      </c>
      <c r="B32" s="138" t="s">
        <v>10</v>
      </c>
      <c r="C32" s="138"/>
      <c r="D32" s="139"/>
      <c r="E32" s="20"/>
      <c r="F32" s="44"/>
      <c r="G32" s="16"/>
    </row>
    <row r="33" spans="1:12" x14ac:dyDescent="0.2">
      <c r="A33" s="14" t="s">
        <v>61</v>
      </c>
      <c r="B33" s="152" t="s">
        <v>78</v>
      </c>
      <c r="C33" s="153"/>
      <c r="D33" s="154"/>
      <c r="E33" s="78">
        <v>1</v>
      </c>
      <c r="F33" s="79">
        <v>646.99</v>
      </c>
      <c r="G33" s="80">
        <f>E33*F33</f>
        <v>646.99</v>
      </c>
    </row>
    <row r="34" spans="1:12" x14ac:dyDescent="0.2">
      <c r="A34" s="14" t="s">
        <v>61</v>
      </c>
      <c r="B34" s="152" t="s">
        <v>99</v>
      </c>
      <c r="C34" s="153"/>
      <c r="D34" s="154"/>
      <c r="E34" s="20">
        <v>1</v>
      </c>
      <c r="F34" s="44">
        <v>3364</v>
      </c>
      <c r="G34" s="16">
        <f>E34*F34</f>
        <v>3364</v>
      </c>
    </row>
    <row r="35" spans="1:12" x14ac:dyDescent="0.2">
      <c r="A35" s="14" t="s">
        <v>61</v>
      </c>
      <c r="B35" s="152" t="s">
        <v>100</v>
      </c>
      <c r="C35" s="153"/>
      <c r="D35" s="154"/>
      <c r="E35" s="20">
        <f>окт!E32+декаб!E32</f>
        <v>7</v>
      </c>
      <c r="F35" s="44">
        <v>55.6</v>
      </c>
      <c r="G35" s="16">
        <f>окт!G32+декаб!G32</f>
        <v>389.20000000000005</v>
      </c>
    </row>
    <row r="36" spans="1:12" x14ac:dyDescent="0.2">
      <c r="A36" s="14" t="s">
        <v>71</v>
      </c>
      <c r="B36" s="152" t="s">
        <v>101</v>
      </c>
      <c r="C36" s="153"/>
      <c r="D36" s="154"/>
      <c r="E36" s="20">
        <v>1</v>
      </c>
      <c r="F36" s="44">
        <v>2700</v>
      </c>
      <c r="G36" s="16">
        <f>E36*F36</f>
        <v>2700</v>
      </c>
    </row>
    <row r="37" spans="1:12" x14ac:dyDescent="0.2">
      <c r="A37" s="14" t="s">
        <v>61</v>
      </c>
      <c r="B37" s="152" t="s">
        <v>102</v>
      </c>
      <c r="C37" s="153"/>
      <c r="D37" s="154"/>
      <c r="E37" s="20">
        <v>5</v>
      </c>
      <c r="F37" s="44">
        <v>220.49</v>
      </c>
      <c r="G37" s="16">
        <f>E37*F37</f>
        <v>1102.45</v>
      </c>
    </row>
    <row r="38" spans="1:12" x14ac:dyDescent="0.2">
      <c r="A38" s="14" t="s">
        <v>61</v>
      </c>
      <c r="B38" s="152" t="s">
        <v>108</v>
      </c>
      <c r="C38" s="153"/>
      <c r="D38" s="154"/>
      <c r="E38" s="20">
        <v>4</v>
      </c>
      <c r="F38" s="44">
        <v>220.49</v>
      </c>
      <c r="G38" s="16">
        <f>E38*F38</f>
        <v>881.96</v>
      </c>
    </row>
    <row r="39" spans="1:12" s="3" customFormat="1" x14ac:dyDescent="0.2">
      <c r="A39" s="17"/>
      <c r="B39" s="136" t="s">
        <v>11</v>
      </c>
      <c r="C39" s="136"/>
      <c r="D39" s="137"/>
      <c r="E39" s="18"/>
      <c r="F39" s="46"/>
      <c r="G39" s="19">
        <f>SUM(G33:G38)</f>
        <v>9084.5999999999985</v>
      </c>
      <c r="H39" s="41">
        <f>август!G33+сент!G33+окт!G34+нояб!G33+декаб!G34</f>
        <v>9084.5999999999985</v>
      </c>
      <c r="I39" s="4"/>
      <c r="J39" s="4"/>
      <c r="K39" s="4"/>
      <c r="L39" s="4"/>
    </row>
    <row r="40" spans="1:12" ht="9" customHeight="1" x14ac:dyDescent="0.2">
      <c r="A40" s="14"/>
      <c r="B40" s="138"/>
      <c r="C40" s="138"/>
      <c r="D40" s="139"/>
      <c r="E40" s="20"/>
      <c r="F40" s="44"/>
      <c r="G40" s="16"/>
    </row>
    <row r="41" spans="1:12" s="45" customFormat="1" ht="12.75" customHeight="1" x14ac:dyDescent="0.2">
      <c r="A41" s="42" t="s">
        <v>13</v>
      </c>
      <c r="B41" s="140" t="s">
        <v>80</v>
      </c>
      <c r="C41" s="140"/>
      <c r="D41" s="141"/>
      <c r="E41" s="43" t="s">
        <v>20</v>
      </c>
      <c r="F41" s="44"/>
      <c r="G41" s="65">
        <f>1.8*1533.007*12</f>
        <v>33112.951200000003</v>
      </c>
      <c r="H41" s="161">
        <f>январь!G34+февраль!G34+март!G34+апрель!G34+май!G34+июнь!G34+'июль '!G35+август!G35+сент!G35+окт!G36+нояб!G35+декаб!G36</f>
        <v>33112.951200000003</v>
      </c>
      <c r="I41" s="4"/>
      <c r="J41" s="4"/>
      <c r="K41" s="4"/>
      <c r="L41" s="59"/>
    </row>
    <row r="42" spans="1:12" s="45" customFormat="1" x14ac:dyDescent="0.2">
      <c r="A42" s="42"/>
      <c r="B42" s="149" t="s">
        <v>74</v>
      </c>
      <c r="C42" s="150"/>
      <c r="D42" s="151"/>
      <c r="E42" s="43"/>
      <c r="F42" s="44"/>
      <c r="G42" s="65"/>
      <c r="I42" s="4"/>
      <c r="J42" s="4"/>
      <c r="K42" s="4"/>
      <c r="L42" s="59"/>
    </row>
    <row r="43" spans="1:12" s="45" customFormat="1" x14ac:dyDescent="0.2">
      <c r="A43" s="42"/>
      <c r="B43" s="149" t="s">
        <v>75</v>
      </c>
      <c r="C43" s="150"/>
      <c r="D43" s="151"/>
      <c r="E43" s="43"/>
      <c r="F43" s="44"/>
      <c r="G43" s="65"/>
      <c r="I43" s="4"/>
      <c r="J43" s="4"/>
      <c r="K43" s="4"/>
      <c r="L43" s="59"/>
    </row>
    <row r="44" spans="1:12" s="45" customFormat="1" x14ac:dyDescent="0.2">
      <c r="A44" s="42"/>
      <c r="B44" s="149" t="s">
        <v>75</v>
      </c>
      <c r="C44" s="150"/>
      <c r="D44" s="151"/>
      <c r="E44" s="43"/>
      <c r="F44" s="44"/>
      <c r="G44" s="65"/>
      <c r="I44" s="4"/>
      <c r="J44" s="4"/>
      <c r="K44" s="4"/>
      <c r="L44" s="59"/>
    </row>
    <row r="45" spans="1:12" s="45" customFormat="1" x14ac:dyDescent="0.2">
      <c r="A45" s="42"/>
      <c r="B45" s="149" t="s">
        <v>98</v>
      </c>
      <c r="C45" s="155"/>
      <c r="D45" s="156"/>
      <c r="E45" s="43"/>
      <c r="F45" s="44"/>
      <c r="G45" s="65"/>
      <c r="I45" s="4"/>
      <c r="J45" s="4"/>
      <c r="K45" s="4"/>
      <c r="L45" s="59"/>
    </row>
    <row r="46" spans="1:12" s="45" customFormat="1" x14ac:dyDescent="0.2">
      <c r="A46" s="42"/>
      <c r="B46" s="149" t="s">
        <v>104</v>
      </c>
      <c r="C46" s="150"/>
      <c r="D46" s="151"/>
      <c r="E46" s="43"/>
      <c r="F46" s="44"/>
      <c r="G46" s="65"/>
      <c r="I46" s="4"/>
      <c r="J46" s="4"/>
      <c r="K46" s="4"/>
      <c r="L46" s="59"/>
    </row>
    <row r="47" spans="1:12" s="45" customFormat="1" x14ac:dyDescent="0.2">
      <c r="A47" s="42"/>
      <c r="B47" s="149" t="s">
        <v>105</v>
      </c>
      <c r="C47" s="150"/>
      <c r="D47" s="151"/>
      <c r="E47" s="43"/>
      <c r="F47" s="44"/>
      <c r="G47" s="65"/>
      <c r="I47" s="4"/>
      <c r="J47" s="4"/>
      <c r="K47" s="4"/>
      <c r="L47" s="59"/>
    </row>
    <row r="48" spans="1:12" s="45" customFormat="1" x14ac:dyDescent="0.2">
      <c r="A48" s="42"/>
      <c r="B48" s="149" t="s">
        <v>106</v>
      </c>
      <c r="C48" s="150"/>
      <c r="D48" s="151"/>
      <c r="E48" s="43"/>
      <c r="F48" s="44"/>
      <c r="G48" s="65"/>
      <c r="I48" s="4"/>
      <c r="J48" s="4"/>
      <c r="K48" s="4"/>
      <c r="L48" s="59"/>
    </row>
    <row r="49" spans="1:12" s="45" customFormat="1" x14ac:dyDescent="0.2">
      <c r="A49" s="42"/>
      <c r="B49" s="149" t="s">
        <v>107</v>
      </c>
      <c r="C49" s="150"/>
      <c r="D49" s="151"/>
      <c r="E49" s="43"/>
      <c r="F49" s="44"/>
      <c r="G49" s="65"/>
      <c r="I49" s="4"/>
      <c r="J49" s="4"/>
      <c r="K49" s="4"/>
      <c r="L49" s="59"/>
    </row>
    <row r="50" spans="1:12" s="45" customFormat="1" x14ac:dyDescent="0.2">
      <c r="A50" s="42"/>
      <c r="B50" s="149" t="s">
        <v>109</v>
      </c>
      <c r="C50" s="150"/>
      <c r="D50" s="151"/>
      <c r="E50" s="43"/>
      <c r="F50" s="44"/>
      <c r="G50" s="65"/>
      <c r="I50" s="4"/>
      <c r="J50" s="4"/>
      <c r="K50" s="4"/>
      <c r="L50" s="59"/>
    </row>
    <row r="51" spans="1:12" s="45" customFormat="1" x14ac:dyDescent="0.2">
      <c r="A51" s="42"/>
      <c r="B51" s="149" t="s">
        <v>110</v>
      </c>
      <c r="C51" s="150"/>
      <c r="D51" s="151"/>
      <c r="E51" s="43"/>
      <c r="F51" s="44"/>
      <c r="G51" s="65"/>
      <c r="I51" s="4"/>
      <c r="J51" s="4"/>
      <c r="K51" s="4"/>
      <c r="L51" s="59"/>
    </row>
    <row r="52" spans="1:12" s="45" customFormat="1" ht="15.75" customHeight="1" x14ac:dyDescent="0.2">
      <c r="A52" s="42" t="s">
        <v>14</v>
      </c>
      <c r="B52" s="140" t="s">
        <v>81</v>
      </c>
      <c r="C52" s="140"/>
      <c r="D52" s="141"/>
      <c r="E52" s="43" t="s">
        <v>20</v>
      </c>
      <c r="F52" s="44"/>
      <c r="G52" s="65">
        <f>2.3*1533.007*12</f>
        <v>42310.993199999997</v>
      </c>
      <c r="H52" s="161">
        <f>январь!G35+февраль!G37+март!G35+апрель!G36+май!G35+июнь!G35+'июль '!G36+август!G37+сент!G36+окт!G37+нояб!G36+декаб!G43</f>
        <v>42310.993199999997</v>
      </c>
      <c r="I52" s="4"/>
      <c r="J52" s="4"/>
      <c r="K52" s="4"/>
      <c r="L52" s="59"/>
    </row>
    <row r="53" spans="1:12" s="45" customFormat="1" ht="15" customHeight="1" x14ac:dyDescent="0.2">
      <c r="A53" s="42" t="s">
        <v>15</v>
      </c>
      <c r="B53" s="140" t="s">
        <v>82</v>
      </c>
      <c r="C53" s="140"/>
      <c r="D53" s="141"/>
      <c r="E53" s="43" t="s">
        <v>20</v>
      </c>
      <c r="F53" s="44"/>
      <c r="G53" s="65">
        <f>1.19*1533.0336*12</f>
        <v>21891.719808000002</v>
      </c>
      <c r="H53" s="161">
        <f>январь!G36+февраль!G38+март!G36+апрель!G37+май!G36+июнь!G36+'июль '!G37+август!G38+сент!G37+окт!G38+нояб!G37+декаб!G44</f>
        <v>21891.719807999998</v>
      </c>
      <c r="I53" s="4"/>
      <c r="J53" s="4"/>
      <c r="K53" s="4"/>
      <c r="L53" s="59"/>
    </row>
    <row r="54" spans="1:12" s="45" customFormat="1" ht="1.5" hidden="1" customHeight="1" x14ac:dyDescent="0.2">
      <c r="A54" s="42" t="s">
        <v>16</v>
      </c>
      <c r="B54" s="140" t="s">
        <v>47</v>
      </c>
      <c r="C54" s="140"/>
      <c r="D54" s="141"/>
      <c r="E54" s="43" t="s">
        <v>45</v>
      </c>
      <c r="F54" s="44"/>
      <c r="G54" s="62">
        <v>0</v>
      </c>
      <c r="I54" s="59"/>
      <c r="J54" s="59"/>
      <c r="K54" s="59"/>
      <c r="L54" s="59"/>
    </row>
    <row r="55" spans="1:12" s="45" customFormat="1" ht="14.25" customHeight="1" x14ac:dyDescent="0.2">
      <c r="A55" s="42" t="s">
        <v>16</v>
      </c>
      <c r="B55" s="148" t="s">
        <v>97</v>
      </c>
      <c r="C55" s="140"/>
      <c r="D55" s="141"/>
      <c r="E55" s="43" t="s">
        <v>45</v>
      </c>
      <c r="F55" s="44"/>
      <c r="G55" s="65">
        <f>1*1500</f>
        <v>1500</v>
      </c>
      <c r="I55" s="4"/>
      <c r="J55" s="4"/>
      <c r="K55" s="4"/>
      <c r="L55" s="59"/>
    </row>
    <row r="56" spans="1:12" s="45" customFormat="1" ht="23.25" customHeight="1" x14ac:dyDescent="0.2">
      <c r="A56" s="42" t="s">
        <v>16</v>
      </c>
      <c r="B56" s="148" t="s">
        <v>76</v>
      </c>
      <c r="C56" s="140"/>
      <c r="D56" s="141"/>
      <c r="E56" s="43" t="s">
        <v>45</v>
      </c>
      <c r="F56" s="44"/>
      <c r="G56" s="65">
        <f>2.83*1150+2*500</f>
        <v>4254.5</v>
      </c>
      <c r="I56" s="4"/>
      <c r="J56" s="4"/>
      <c r="K56" s="4"/>
      <c r="L56" s="59"/>
    </row>
    <row r="57" spans="1:12" s="3" customFormat="1" ht="13.5" thickBot="1" x14ac:dyDescent="0.25">
      <c r="A57" s="34"/>
      <c r="B57" s="144" t="s">
        <v>17</v>
      </c>
      <c r="C57" s="144"/>
      <c r="D57" s="145"/>
      <c r="E57" s="24"/>
      <c r="F57" s="24"/>
      <c r="G57" s="35">
        <f>G27+G39+G41+G52+G53+G55+G56</f>
        <v>192695.11420799998</v>
      </c>
      <c r="H57" s="41">
        <f>H27+H39+H41+H52+H53+G55+G56</f>
        <v>192695.11420800001</v>
      </c>
      <c r="I57" s="59"/>
      <c r="J57" s="59"/>
      <c r="K57" s="59"/>
      <c r="L57" s="4"/>
    </row>
    <row r="58" spans="1:12" ht="7.5" customHeight="1" x14ac:dyDescent="0.2">
      <c r="A58" s="7"/>
      <c r="B58" s="7"/>
      <c r="C58" s="7"/>
      <c r="D58" s="7"/>
      <c r="E58" s="7"/>
      <c r="F58" s="7"/>
      <c r="G58" s="7"/>
      <c r="I58" s="59"/>
      <c r="J58" s="59"/>
      <c r="K58" s="59"/>
    </row>
    <row r="59" spans="1:12" x14ac:dyDescent="0.2">
      <c r="A59" s="21" t="s">
        <v>21</v>
      </c>
      <c r="B59" s="21"/>
      <c r="C59" s="21"/>
      <c r="D59" s="7"/>
      <c r="E59" s="7"/>
      <c r="F59" s="7"/>
      <c r="G59" s="7"/>
      <c r="I59" s="58"/>
      <c r="J59" s="59"/>
      <c r="K59" s="59"/>
    </row>
    <row r="60" spans="1:12" ht="7.5" customHeight="1" thickBot="1" x14ac:dyDescent="0.25">
      <c r="A60" s="7"/>
      <c r="B60" s="7"/>
      <c r="C60" s="7"/>
      <c r="D60" s="7"/>
      <c r="E60" s="7"/>
      <c r="F60" s="7"/>
      <c r="G60" s="7"/>
    </row>
    <row r="61" spans="1:12" s="39" customFormat="1" ht="32.25" customHeight="1" thickBot="1" x14ac:dyDescent="0.25">
      <c r="A61" s="53" t="s">
        <v>0</v>
      </c>
      <c r="B61" s="146" t="s">
        <v>1</v>
      </c>
      <c r="C61" s="147"/>
      <c r="D61" s="94" t="s">
        <v>41</v>
      </c>
      <c r="E61" s="94" t="s">
        <v>44</v>
      </c>
      <c r="F61" s="94" t="s">
        <v>42</v>
      </c>
      <c r="G61" s="55" t="s">
        <v>18</v>
      </c>
      <c r="I61" s="60"/>
      <c r="J61" s="60"/>
      <c r="K61" s="60"/>
      <c r="L61" s="60"/>
    </row>
    <row r="62" spans="1:12" s="39" customFormat="1" ht="14.25" customHeight="1" thickBot="1" x14ac:dyDescent="0.25">
      <c r="A62" s="87"/>
      <c r="B62" s="159"/>
      <c r="C62" s="160"/>
      <c r="D62" s="88"/>
      <c r="E62" s="89"/>
      <c r="F62" s="90"/>
      <c r="G62" s="90"/>
      <c r="I62" s="60"/>
      <c r="J62" s="60"/>
      <c r="K62" s="60"/>
      <c r="L62" s="60"/>
    </row>
    <row r="63" spans="1:12" s="3" customFormat="1" ht="16.5" customHeight="1" thickBot="1" x14ac:dyDescent="0.25">
      <c r="A63" s="23"/>
      <c r="B63" s="142" t="s">
        <v>19</v>
      </c>
      <c r="C63" s="143"/>
      <c r="D63" s="37"/>
      <c r="E63" s="24"/>
      <c r="F63" s="38">
        <f>SUM(F62:F62)</f>
        <v>0</v>
      </c>
      <c r="G63" s="35">
        <f>SUM(G62:G62)</f>
        <v>0</v>
      </c>
      <c r="H63" s="41"/>
      <c r="I63" s="4"/>
      <c r="J63" s="4"/>
      <c r="K63" s="4"/>
      <c r="L63" s="4"/>
    </row>
    <row r="64" spans="1:12" x14ac:dyDescent="0.2">
      <c r="A64" s="7"/>
      <c r="B64" s="7"/>
      <c r="C64" s="7"/>
      <c r="D64" s="7"/>
      <c r="E64" s="7"/>
      <c r="F64" s="7"/>
      <c r="G64" s="7"/>
      <c r="H64" s="4"/>
    </row>
    <row r="65" spans="1:13" x14ac:dyDescent="0.2">
      <c r="A65" s="7"/>
      <c r="B65" s="7"/>
      <c r="C65" s="7"/>
      <c r="D65" s="7"/>
      <c r="E65" s="7"/>
      <c r="F65" s="7"/>
      <c r="G65" s="7"/>
      <c r="H65" s="4"/>
    </row>
    <row r="66" spans="1:13" x14ac:dyDescent="0.2">
      <c r="A66" s="7"/>
      <c r="B66" s="7"/>
      <c r="C66" s="7"/>
      <c r="D66" s="7"/>
      <c r="E66" s="7"/>
      <c r="F66" s="7"/>
      <c r="G66" s="7"/>
      <c r="H66" s="4"/>
    </row>
    <row r="67" spans="1:13" s="4" customFormat="1" x14ac:dyDescent="0.2">
      <c r="A67" s="11" t="s">
        <v>29</v>
      </c>
      <c r="B67" s="11"/>
      <c r="C67" s="7" t="s">
        <v>48</v>
      </c>
      <c r="D67" s="25"/>
      <c r="E67" s="25"/>
      <c r="F67" s="7"/>
      <c r="G67" s="7" t="s">
        <v>49</v>
      </c>
      <c r="M67"/>
    </row>
    <row r="68" spans="1:13" s="4" customFormat="1" x14ac:dyDescent="0.2">
      <c r="A68" s="11"/>
      <c r="B68" s="11"/>
      <c r="C68" s="7"/>
      <c r="D68" s="26"/>
      <c r="E68" s="26"/>
      <c r="F68" s="7"/>
      <c r="G68" s="7"/>
      <c r="M68"/>
    </row>
    <row r="69" spans="1:13" s="4" customFormat="1" x14ac:dyDescent="0.2">
      <c r="A69" s="7"/>
      <c r="B69" s="7"/>
      <c r="C69" s="7" t="s">
        <v>30</v>
      </c>
      <c r="D69" s="7"/>
      <c r="E69" s="26"/>
      <c r="F69" s="26"/>
      <c r="G69" s="7"/>
      <c r="H69"/>
      <c r="M69"/>
    </row>
    <row r="70" spans="1:13" s="4" customFormat="1" ht="13.5" customHeight="1" x14ac:dyDescent="0.2">
      <c r="A70" s="7"/>
      <c r="B70" s="7"/>
      <c r="C70" s="7"/>
      <c r="D70" s="7"/>
      <c r="E70" s="7"/>
      <c r="F70" s="7"/>
      <c r="G70" s="7"/>
      <c r="H70"/>
    </row>
    <row r="71" spans="1:13" s="4" customFormat="1" x14ac:dyDescent="0.2">
      <c r="A71" s="11" t="s">
        <v>40</v>
      </c>
      <c r="B71" s="7"/>
      <c r="C71" s="7" t="s">
        <v>58</v>
      </c>
      <c r="D71" s="25"/>
      <c r="E71" s="25"/>
      <c r="F71" s="26"/>
      <c r="G71" s="92"/>
      <c r="H71" s="98"/>
    </row>
    <row r="72" spans="1:13" s="4" customFormat="1" ht="11.25" x14ac:dyDescent="0.2">
      <c r="H72" s="49"/>
    </row>
    <row r="73" spans="1:13" s="4" customFormat="1" ht="11.25" x14ac:dyDescent="0.2"/>
    <row r="74" spans="1:13" s="4" customFormat="1" ht="11.25" x14ac:dyDescent="0.2"/>
  </sheetData>
  <mergeCells count="60">
    <mergeCell ref="B50:D50"/>
    <mergeCell ref="B51:D51"/>
    <mergeCell ref="B56:D56"/>
    <mergeCell ref="B38:D38"/>
    <mergeCell ref="B46:D46"/>
    <mergeCell ref="B47:D47"/>
    <mergeCell ref="B48:D48"/>
    <mergeCell ref="B49:D49"/>
    <mergeCell ref="B63:C63"/>
    <mergeCell ref="B26:D26"/>
    <mergeCell ref="B39:D39"/>
    <mergeCell ref="B40:D40"/>
    <mergeCell ref="B41:D41"/>
    <mergeCell ref="B42:D42"/>
    <mergeCell ref="B52:D52"/>
    <mergeCell ref="B53:D53"/>
    <mergeCell ref="B28:D28"/>
    <mergeCell ref="B29:D29"/>
    <mergeCell ref="B30:D30"/>
    <mergeCell ref="B31:D31"/>
    <mergeCell ref="B32:D32"/>
    <mergeCell ref="B33:D33"/>
    <mergeCell ref="A19:G19"/>
    <mergeCell ref="B22:D22"/>
    <mergeCell ref="B23:D23"/>
    <mergeCell ref="B24:D24"/>
    <mergeCell ref="B25:D25"/>
    <mergeCell ref="B27:D27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5:G15"/>
    <mergeCell ref="A16:G16"/>
    <mergeCell ref="A17:G17"/>
    <mergeCell ref="A1:D1"/>
    <mergeCell ref="E1:G1"/>
    <mergeCell ref="A2:C2"/>
    <mergeCell ref="D2:G2"/>
    <mergeCell ref="A3:C3"/>
    <mergeCell ref="D3:G3"/>
    <mergeCell ref="B34:D34"/>
    <mergeCell ref="B35:D35"/>
    <mergeCell ref="B36:D36"/>
    <mergeCell ref="B37:D37"/>
    <mergeCell ref="B62:C62"/>
    <mergeCell ref="B55:D55"/>
    <mergeCell ref="B43:D43"/>
    <mergeCell ref="B44:D44"/>
    <mergeCell ref="B45:D45"/>
    <mergeCell ref="B54:D54"/>
    <mergeCell ref="B57:D57"/>
    <mergeCell ref="B61:C61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workbookViewId="0">
      <selection activeCell="F5" sqref="F5"/>
    </sheetView>
  </sheetViews>
  <sheetFormatPr defaultRowHeight="12.75" x14ac:dyDescent="0.2"/>
  <cols>
    <col min="1" max="1" width="19.28515625" style="102" customWidth="1"/>
    <col min="2" max="2" width="12.85546875" style="102" customWidth="1"/>
    <col min="3" max="3" width="13.42578125" style="102" customWidth="1"/>
    <col min="4" max="4" width="13.85546875" style="102" customWidth="1"/>
    <col min="5" max="5" width="14.7109375" style="102" customWidth="1"/>
    <col min="6" max="6" width="17.28515625" style="102" customWidth="1"/>
    <col min="7" max="7" width="14.85546875" style="102" customWidth="1"/>
    <col min="8" max="8" width="13" style="102" customWidth="1"/>
    <col min="9" max="9" width="11.85546875" style="102" customWidth="1"/>
    <col min="10" max="10" width="14.140625" style="102" customWidth="1"/>
    <col min="11" max="11" width="11.42578125" style="102" customWidth="1"/>
    <col min="12" max="12" width="14.7109375" style="102" customWidth="1"/>
    <col min="13" max="16384" width="9.140625" style="102"/>
  </cols>
  <sheetData>
    <row r="2" spans="1:12" ht="62.25" customHeight="1" x14ac:dyDescent="0.2">
      <c r="A2" s="99"/>
      <c r="B2" s="100" t="s">
        <v>83</v>
      </c>
      <c r="C2" s="100" t="s">
        <v>84</v>
      </c>
      <c r="D2" s="100" t="s">
        <v>85</v>
      </c>
      <c r="E2" s="100" t="s">
        <v>86</v>
      </c>
      <c r="F2" s="100" t="s">
        <v>87</v>
      </c>
      <c r="G2" s="100" t="s">
        <v>88</v>
      </c>
      <c r="H2" s="100" t="s">
        <v>89</v>
      </c>
      <c r="I2" s="100" t="s">
        <v>90</v>
      </c>
      <c r="J2" s="100" t="s">
        <v>91</v>
      </c>
      <c r="K2" s="100" t="s">
        <v>92</v>
      </c>
      <c r="L2" s="101"/>
    </row>
    <row r="3" spans="1:12" ht="21" customHeight="1" x14ac:dyDescent="0.2">
      <c r="A3" s="103" t="s">
        <v>93</v>
      </c>
      <c r="B3" s="104">
        <v>0.94</v>
      </c>
      <c r="C3" s="104">
        <v>2.41</v>
      </c>
      <c r="D3" s="104">
        <v>0.05</v>
      </c>
      <c r="E3" s="104">
        <v>3.52</v>
      </c>
      <c r="F3" s="104">
        <v>1.67</v>
      </c>
      <c r="G3" s="104">
        <v>0.11</v>
      </c>
      <c r="H3" s="104">
        <v>1.8</v>
      </c>
      <c r="I3" s="104">
        <v>2.2999999999999998</v>
      </c>
      <c r="J3" s="104">
        <v>1</v>
      </c>
      <c r="K3" s="105">
        <f>SUM(B3:J3)</f>
        <v>13.8</v>
      </c>
    </row>
    <row r="4" spans="1:12" ht="42.75" customHeight="1" x14ac:dyDescent="0.2">
      <c r="A4" s="100" t="s">
        <v>94</v>
      </c>
      <c r="B4" s="106">
        <f>Сводный!G24+Сводный!G26+Сводный!G55+Сводный!G56</f>
        <v>43958.27</v>
      </c>
      <c r="C4" s="106">
        <f>Сводный!G25</f>
        <v>42336.579999999994</v>
      </c>
      <c r="D4" s="106">
        <v>0</v>
      </c>
      <c r="E4" s="106">
        <v>0</v>
      </c>
      <c r="F4" s="106">
        <f>Сводный!G39</f>
        <v>9084.5999999999985</v>
      </c>
      <c r="G4" s="103">
        <v>0</v>
      </c>
      <c r="H4" s="106">
        <f>Сводный!G41</f>
        <v>33112.951200000003</v>
      </c>
      <c r="I4" s="106">
        <f>Сводный!G52</f>
        <v>42310.993199999997</v>
      </c>
      <c r="J4" s="106">
        <f>Сводный!G53</f>
        <v>21891.719808000002</v>
      </c>
      <c r="K4" s="105">
        <f>SUM(B4:J4)</f>
        <v>192695.11420799998</v>
      </c>
    </row>
    <row r="5" spans="1:12" ht="34.5" customHeight="1" x14ac:dyDescent="0.2">
      <c r="A5" s="107" t="s">
        <v>95</v>
      </c>
      <c r="B5" s="108">
        <f>1534.475*B3*12</f>
        <v>17308.877999999997</v>
      </c>
      <c r="C5" s="108">
        <f t="shared" ref="C5:G5" si="0">1534.475*C3*12</f>
        <v>44377.017</v>
      </c>
      <c r="D5" s="108">
        <f t="shared" si="0"/>
        <v>920.68499999999995</v>
      </c>
      <c r="E5" s="108">
        <f t="shared" si="0"/>
        <v>64816.224000000002</v>
      </c>
      <c r="F5" s="108">
        <f t="shared" si="0"/>
        <v>30750.879000000001</v>
      </c>
      <c r="G5" s="108">
        <f t="shared" si="0"/>
        <v>2025.5070000000001</v>
      </c>
      <c r="H5" s="108">
        <f>H4</f>
        <v>33112.951200000003</v>
      </c>
      <c r="I5" s="108">
        <f>I4</f>
        <v>42310.993199999997</v>
      </c>
      <c r="J5" s="108">
        <f>J4</f>
        <v>21891.719808000002</v>
      </c>
      <c r="K5" s="109">
        <f>SUM(B5:J5)</f>
        <v>257514.85420800003</v>
      </c>
      <c r="L5" s="101"/>
    </row>
    <row r="6" spans="1:12" x14ac:dyDescent="0.2">
      <c r="A6" s="107" t="s">
        <v>96</v>
      </c>
      <c r="B6" s="110">
        <v>4</v>
      </c>
      <c r="C6" s="110">
        <v>2</v>
      </c>
      <c r="D6" s="110">
        <v>3</v>
      </c>
      <c r="E6" s="110">
        <v>9</v>
      </c>
      <c r="F6" s="110">
        <v>8</v>
      </c>
      <c r="G6" s="110">
        <v>1</v>
      </c>
      <c r="H6" s="110">
        <v>5</v>
      </c>
      <c r="I6" s="110">
        <v>7</v>
      </c>
      <c r="J6" s="110">
        <v>6</v>
      </c>
      <c r="K6" s="110"/>
    </row>
    <row r="9" spans="1:12" x14ac:dyDescent="0.2">
      <c r="D9" s="101"/>
      <c r="L9" s="101"/>
    </row>
    <row r="11" spans="1:12" x14ac:dyDescent="0.2">
      <c r="D11" s="101"/>
      <c r="L11" s="101"/>
    </row>
    <row r="13" spans="1:12" x14ac:dyDescent="0.2">
      <c r="D13" s="101"/>
      <c r="L13" s="101"/>
    </row>
    <row r="15" spans="1:12" x14ac:dyDescent="0.2">
      <c r="D15" s="111"/>
      <c r="L15" s="111"/>
    </row>
    <row r="16" spans="1:12" x14ac:dyDescent="0.2">
      <c r="D16" s="111"/>
      <c r="L16" s="111"/>
    </row>
    <row r="17" spans="4:12" x14ac:dyDescent="0.2">
      <c r="D17" s="111"/>
      <c r="L17" s="111"/>
    </row>
    <row r="18" spans="4:12" x14ac:dyDescent="0.2">
      <c r="D18" s="111"/>
      <c r="L18" s="111"/>
    </row>
    <row r="19" spans="4:12" x14ac:dyDescent="0.2">
      <c r="D19" s="111"/>
      <c r="L19" s="111"/>
    </row>
    <row r="20" spans="4:12" x14ac:dyDescent="0.2">
      <c r="D20" s="111"/>
      <c r="L20" s="11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16" workbookViewId="0">
      <selection activeCell="G38" sqref="G38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12" t="s">
        <v>50</v>
      </c>
      <c r="B1" s="113"/>
      <c r="C1" s="113"/>
      <c r="D1" s="113"/>
      <c r="E1" s="114" t="s">
        <v>54</v>
      </c>
      <c r="F1" s="114"/>
      <c r="G1" s="114"/>
      <c r="L1" s="61"/>
      <c r="M1" s="4"/>
    </row>
    <row r="2" spans="1:13" ht="15" x14ac:dyDescent="0.2">
      <c r="A2" s="115" t="s">
        <v>51</v>
      </c>
      <c r="B2" s="115"/>
      <c r="C2" s="115"/>
      <c r="D2" s="116" t="s">
        <v>55</v>
      </c>
      <c r="E2" s="116"/>
      <c r="F2" s="116"/>
      <c r="G2" s="116"/>
      <c r="L2" s="61"/>
      <c r="M2" s="4"/>
    </row>
    <row r="3" spans="1:13" ht="15" x14ac:dyDescent="0.2">
      <c r="A3" s="115" t="s">
        <v>52</v>
      </c>
      <c r="B3" s="115"/>
      <c r="C3" s="115"/>
      <c r="D3" s="116" t="s">
        <v>56</v>
      </c>
      <c r="E3" s="116"/>
      <c r="F3" s="116"/>
      <c r="G3" s="116"/>
      <c r="L3" s="61"/>
      <c r="M3" s="4"/>
    </row>
    <row r="4" spans="1:13" ht="15.75" thickBot="1" x14ac:dyDescent="0.25">
      <c r="A4" s="117" t="s">
        <v>53</v>
      </c>
      <c r="B4" s="117"/>
      <c r="C4" s="117"/>
      <c r="D4" s="118" t="s">
        <v>57</v>
      </c>
      <c r="E4" s="118"/>
      <c r="F4" s="118"/>
      <c r="G4" s="118"/>
      <c r="L4" s="61"/>
      <c r="M4" s="4"/>
    </row>
    <row r="5" spans="1:13" ht="28.5" customHeight="1" thickTop="1" x14ac:dyDescent="0.2">
      <c r="A5" s="119" t="s">
        <v>32</v>
      </c>
      <c r="B5" s="120"/>
      <c r="C5" s="22" t="s">
        <v>34</v>
      </c>
      <c r="E5" s="26"/>
    </row>
    <row r="6" spans="1:13" ht="25.5" customHeight="1" x14ac:dyDescent="0.2">
      <c r="A6" s="121" t="s">
        <v>33</v>
      </c>
      <c r="B6" s="122"/>
      <c r="C6" s="33" t="s">
        <v>46</v>
      </c>
      <c r="E6" s="28"/>
    </row>
    <row r="7" spans="1:13" x14ac:dyDescent="0.2">
      <c r="A7" s="123" t="s">
        <v>31</v>
      </c>
      <c r="B7" s="124"/>
      <c r="C7" s="22" t="s">
        <v>59</v>
      </c>
      <c r="E7" s="26"/>
      <c r="F7" s="29"/>
    </row>
    <row r="8" spans="1:13" x14ac:dyDescent="0.2">
      <c r="A8" s="31"/>
      <c r="B8" s="32"/>
      <c r="C8" s="32"/>
      <c r="D8" s="26"/>
      <c r="E8" s="30" t="s">
        <v>37</v>
      </c>
      <c r="F8" s="8" t="s">
        <v>35</v>
      </c>
      <c r="G8" s="63"/>
    </row>
    <row r="9" spans="1:13" x14ac:dyDescent="0.2">
      <c r="A9" s="31"/>
      <c r="B9" s="32"/>
      <c r="C9" s="32"/>
      <c r="D9" s="26"/>
      <c r="E9" s="27"/>
      <c r="F9" s="8" t="s">
        <v>36</v>
      </c>
      <c r="G9" s="64">
        <v>41917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25" t="s">
        <v>22</v>
      </c>
      <c r="E11" s="125" t="s">
        <v>23</v>
      </c>
      <c r="F11" s="127" t="s">
        <v>24</v>
      </c>
      <c r="G11" s="127"/>
    </row>
    <row r="12" spans="1:13" x14ac:dyDescent="0.2">
      <c r="A12" s="6"/>
      <c r="B12" s="7"/>
      <c r="C12" s="7"/>
      <c r="D12" s="126"/>
      <c r="E12" s="126"/>
      <c r="F12" s="9" t="s">
        <v>25</v>
      </c>
      <c r="G12" s="9" t="s">
        <v>26</v>
      </c>
    </row>
    <row r="13" spans="1:13" ht="15" customHeight="1" x14ac:dyDescent="0.2">
      <c r="A13" s="7"/>
      <c r="B13" s="7"/>
      <c r="C13" s="7"/>
      <c r="D13" s="47">
        <v>2</v>
      </c>
      <c r="E13" s="10">
        <v>42794</v>
      </c>
      <c r="F13" s="10">
        <v>42767</v>
      </c>
      <c r="G13" s="10">
        <v>42794</v>
      </c>
    </row>
    <row r="14" spans="1:13" x14ac:dyDescent="0.2">
      <c r="A14" s="7"/>
      <c r="B14" s="7"/>
      <c r="C14" s="128" t="s">
        <v>43</v>
      </c>
      <c r="D14" s="128"/>
      <c r="E14" s="128"/>
      <c r="F14" s="129">
        <f>G40+G45</f>
        <v>14627.778683999999</v>
      </c>
      <c r="G14" s="129"/>
    </row>
    <row r="15" spans="1:13" ht="14.25" customHeight="1" x14ac:dyDescent="0.2">
      <c r="A15" s="130" t="s">
        <v>38</v>
      </c>
      <c r="B15" s="130"/>
      <c r="C15" s="130"/>
      <c r="D15" s="130" t="s">
        <v>38</v>
      </c>
      <c r="E15" s="130"/>
      <c r="F15" s="130"/>
      <c r="G15" s="130"/>
    </row>
    <row r="16" spans="1:13" ht="11.25" customHeight="1" x14ac:dyDescent="0.2">
      <c r="A16" s="130" t="s">
        <v>39</v>
      </c>
      <c r="B16" s="130"/>
      <c r="C16" s="130"/>
      <c r="D16" s="130"/>
      <c r="E16" s="130"/>
      <c r="F16" s="130"/>
      <c r="G16" s="130"/>
      <c r="H16" s="5"/>
      <c r="I16" s="56"/>
      <c r="J16" s="56"/>
    </row>
    <row r="17" spans="1:12" x14ac:dyDescent="0.2">
      <c r="A17" s="130" t="s">
        <v>60</v>
      </c>
      <c r="B17" s="130"/>
      <c r="C17" s="130"/>
      <c r="D17" s="130"/>
      <c r="E17" s="130"/>
      <c r="F17" s="130"/>
      <c r="G17" s="130"/>
      <c r="H17" s="131"/>
      <c r="I17" s="131"/>
      <c r="J17" s="131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56"/>
      <c r="J18" s="56"/>
    </row>
    <row r="19" spans="1:12" x14ac:dyDescent="0.2">
      <c r="A19" s="132" t="s">
        <v>12</v>
      </c>
      <c r="B19" s="132"/>
      <c r="C19" s="132"/>
      <c r="D19" s="132"/>
      <c r="E19" s="132"/>
      <c r="F19" s="132"/>
      <c r="G19" s="132"/>
      <c r="H19" s="5"/>
      <c r="I19" s="56"/>
      <c r="J19" s="56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40" customFormat="1" ht="34.5" thickBot="1" x14ac:dyDescent="0.25">
      <c r="A22" s="50" t="s">
        <v>0</v>
      </c>
      <c r="B22" s="133" t="s">
        <v>1</v>
      </c>
      <c r="C22" s="133"/>
      <c r="D22" s="133"/>
      <c r="E22" s="51" t="s">
        <v>2</v>
      </c>
      <c r="F22" s="51" t="s">
        <v>28</v>
      </c>
      <c r="G22" s="52" t="s">
        <v>3</v>
      </c>
      <c r="I22" s="57"/>
      <c r="J22" s="57"/>
      <c r="K22" s="57"/>
      <c r="L22" s="57"/>
    </row>
    <row r="23" spans="1:12" x14ac:dyDescent="0.2">
      <c r="A23" s="36" t="s">
        <v>27</v>
      </c>
      <c r="B23" s="134" t="s">
        <v>4</v>
      </c>
      <c r="C23" s="134"/>
      <c r="D23" s="135"/>
      <c r="E23" s="15"/>
      <c r="F23" s="15"/>
      <c r="G23" s="12"/>
    </row>
    <row r="24" spans="1:12" ht="12.75" customHeight="1" x14ac:dyDescent="0.2">
      <c r="A24" s="14" t="s">
        <v>62</v>
      </c>
      <c r="B24" s="138" t="s">
        <v>63</v>
      </c>
      <c r="C24" s="138"/>
      <c r="D24" s="139"/>
      <c r="E24" s="78">
        <v>21</v>
      </c>
      <c r="F24" s="79">
        <f>G24/E24</f>
        <v>169.47571428571428</v>
      </c>
      <c r="G24" s="80">
        <v>3558.99</v>
      </c>
      <c r="H24" s="81"/>
      <c r="I24" s="61"/>
      <c r="J24" s="61"/>
    </row>
    <row r="25" spans="1:12" x14ac:dyDescent="0.2">
      <c r="A25" s="14" t="s">
        <v>67</v>
      </c>
      <c r="B25" s="138" t="s">
        <v>68</v>
      </c>
      <c r="C25" s="138"/>
      <c r="D25" s="139"/>
      <c r="E25" s="78">
        <v>11</v>
      </c>
      <c r="F25" s="79">
        <f>G25/E25</f>
        <v>269.01363636363635</v>
      </c>
      <c r="G25" s="80">
        <v>2959.15</v>
      </c>
      <c r="H25" s="81"/>
      <c r="I25" s="61"/>
    </row>
    <row r="26" spans="1:12" s="3" customFormat="1" x14ac:dyDescent="0.2">
      <c r="A26" s="17"/>
      <c r="B26" s="136" t="s">
        <v>5</v>
      </c>
      <c r="C26" s="136"/>
      <c r="D26" s="137"/>
      <c r="E26" s="18"/>
      <c r="F26" s="46"/>
      <c r="G26" s="19">
        <f>SUM(G24:G25)</f>
        <v>6518.1399999999994</v>
      </c>
      <c r="I26" s="4"/>
      <c r="J26" s="4"/>
      <c r="K26" s="4"/>
      <c r="L26" s="4"/>
    </row>
    <row r="27" spans="1:12" ht="9" customHeight="1" x14ac:dyDescent="0.2">
      <c r="A27" s="14"/>
      <c r="B27" s="138"/>
      <c r="C27" s="138"/>
      <c r="D27" s="139"/>
      <c r="E27" s="20"/>
      <c r="F27" s="44"/>
      <c r="G27" s="16"/>
    </row>
    <row r="28" spans="1:12" x14ac:dyDescent="0.2">
      <c r="A28" s="14" t="s">
        <v>6</v>
      </c>
      <c r="B28" s="138" t="s">
        <v>7</v>
      </c>
      <c r="C28" s="138"/>
      <c r="D28" s="139"/>
      <c r="E28" s="20"/>
      <c r="F28" s="44"/>
      <c r="G28" s="16"/>
    </row>
    <row r="29" spans="1:12" s="3" customFormat="1" x14ac:dyDescent="0.2">
      <c r="A29" s="17"/>
      <c r="B29" s="136" t="s">
        <v>8</v>
      </c>
      <c r="C29" s="136"/>
      <c r="D29" s="137"/>
      <c r="E29" s="18"/>
      <c r="F29" s="46"/>
      <c r="G29" s="19">
        <f>0</f>
        <v>0</v>
      </c>
      <c r="I29" s="4"/>
      <c r="J29" s="4"/>
      <c r="K29" s="4"/>
      <c r="L29" s="4"/>
    </row>
    <row r="30" spans="1:12" ht="9" customHeight="1" x14ac:dyDescent="0.2">
      <c r="A30" s="14"/>
      <c r="B30" s="138"/>
      <c r="C30" s="138"/>
      <c r="D30" s="139"/>
      <c r="E30" s="20"/>
      <c r="F30" s="44"/>
      <c r="G30" s="16"/>
    </row>
    <row r="31" spans="1:12" x14ac:dyDescent="0.2">
      <c r="A31" s="14" t="s">
        <v>9</v>
      </c>
      <c r="B31" s="138" t="s">
        <v>10</v>
      </c>
      <c r="C31" s="138"/>
      <c r="D31" s="139"/>
      <c r="E31" s="20"/>
      <c r="F31" s="44"/>
      <c r="G31" s="16"/>
    </row>
    <row r="32" spans="1:12" s="3" customFormat="1" x14ac:dyDescent="0.2">
      <c r="A32" s="17"/>
      <c r="B32" s="136" t="s">
        <v>11</v>
      </c>
      <c r="C32" s="136"/>
      <c r="D32" s="137"/>
      <c r="E32" s="18"/>
      <c r="F32" s="46"/>
      <c r="G32" s="19">
        <v>0</v>
      </c>
      <c r="I32" s="4"/>
      <c r="J32" s="4"/>
      <c r="K32" s="4"/>
      <c r="L32" s="4"/>
    </row>
    <row r="33" spans="1:12" ht="9" customHeight="1" x14ac:dyDescent="0.2">
      <c r="A33" s="14"/>
      <c r="B33" s="138"/>
      <c r="C33" s="138"/>
      <c r="D33" s="139"/>
      <c r="E33" s="20"/>
      <c r="F33" s="44"/>
      <c r="G33" s="16"/>
    </row>
    <row r="34" spans="1:12" s="45" customFormat="1" x14ac:dyDescent="0.2">
      <c r="A34" s="42" t="s">
        <v>13</v>
      </c>
      <c r="B34" s="140" t="s">
        <v>80</v>
      </c>
      <c r="C34" s="140"/>
      <c r="D34" s="141"/>
      <c r="E34" s="43" t="s">
        <v>20</v>
      </c>
      <c r="F34" s="44"/>
      <c r="G34" s="65">
        <f>1.8* 1533.007</f>
        <v>2759.4126000000001</v>
      </c>
      <c r="I34" s="4"/>
      <c r="J34" s="4"/>
      <c r="K34" s="4"/>
      <c r="L34" s="59"/>
    </row>
    <row r="35" spans="1:12" s="45" customFormat="1" x14ac:dyDescent="0.2">
      <c r="A35" s="42"/>
      <c r="B35" s="149" t="s">
        <v>74</v>
      </c>
      <c r="C35" s="150"/>
      <c r="D35" s="151"/>
      <c r="E35" s="43"/>
      <c r="F35" s="44"/>
      <c r="G35" s="65"/>
      <c r="I35" s="4"/>
      <c r="J35" s="4"/>
      <c r="K35" s="4"/>
      <c r="L35" s="59"/>
    </row>
    <row r="36" spans="1:12" s="45" customFormat="1" x14ac:dyDescent="0.2">
      <c r="A36" s="42"/>
      <c r="B36" s="149" t="s">
        <v>75</v>
      </c>
      <c r="C36" s="150"/>
      <c r="D36" s="151"/>
      <c r="E36" s="43"/>
      <c r="F36" s="44"/>
      <c r="G36" s="65"/>
      <c r="I36" s="4"/>
      <c r="J36" s="4"/>
      <c r="K36" s="4"/>
      <c r="L36" s="59"/>
    </row>
    <row r="37" spans="1:12" s="45" customFormat="1" ht="15" customHeight="1" x14ac:dyDescent="0.2">
      <c r="A37" s="42" t="s">
        <v>14</v>
      </c>
      <c r="B37" s="140" t="s">
        <v>81</v>
      </c>
      <c r="C37" s="140"/>
      <c r="D37" s="141"/>
      <c r="E37" s="43" t="s">
        <v>20</v>
      </c>
      <c r="F37" s="44"/>
      <c r="G37" s="65">
        <f>2.3* 1533.007</f>
        <v>3525.9160999999999</v>
      </c>
      <c r="I37" s="4"/>
      <c r="J37" s="4"/>
      <c r="K37" s="4"/>
      <c r="L37" s="59"/>
    </row>
    <row r="38" spans="1:12" s="45" customFormat="1" ht="12.75" customHeight="1" x14ac:dyDescent="0.2">
      <c r="A38" s="42" t="s">
        <v>15</v>
      </c>
      <c r="B38" s="140" t="s">
        <v>82</v>
      </c>
      <c r="C38" s="140"/>
      <c r="D38" s="141"/>
      <c r="E38" s="43" t="s">
        <v>20</v>
      </c>
      <c r="F38" s="44"/>
      <c r="G38" s="65">
        <f>1.19* 1533.0336</f>
        <v>1824.309984</v>
      </c>
      <c r="I38" s="4"/>
      <c r="J38" s="4"/>
      <c r="K38" s="4"/>
      <c r="L38" s="59"/>
    </row>
    <row r="39" spans="1:12" s="45" customFormat="1" ht="1.5" hidden="1" customHeight="1" x14ac:dyDescent="0.2">
      <c r="A39" s="42" t="s">
        <v>16</v>
      </c>
      <c r="B39" s="140" t="s">
        <v>47</v>
      </c>
      <c r="C39" s="140"/>
      <c r="D39" s="141"/>
      <c r="E39" s="43" t="s">
        <v>45</v>
      </c>
      <c r="F39" s="44"/>
      <c r="G39" s="62">
        <v>0</v>
      </c>
      <c r="I39" s="59"/>
      <c r="J39" s="59"/>
      <c r="K39" s="59"/>
      <c r="L39" s="59"/>
    </row>
    <row r="40" spans="1:12" s="3" customFormat="1" ht="13.5" thickBot="1" x14ac:dyDescent="0.25">
      <c r="A40" s="34"/>
      <c r="B40" s="144" t="s">
        <v>17</v>
      </c>
      <c r="C40" s="144"/>
      <c r="D40" s="145"/>
      <c r="E40" s="24"/>
      <c r="F40" s="24"/>
      <c r="G40" s="35">
        <f>G26+G29+G32+G34+G37+G38+G39</f>
        <v>14627.778683999999</v>
      </c>
      <c r="H40" s="41"/>
      <c r="I40" s="59"/>
      <c r="J40" s="59"/>
      <c r="K40" s="59"/>
      <c r="L40" s="4"/>
    </row>
    <row r="41" spans="1:12" ht="7.5" customHeight="1" x14ac:dyDescent="0.2">
      <c r="A41" s="7"/>
      <c r="B41" s="7"/>
      <c r="C41" s="7"/>
      <c r="D41" s="7"/>
      <c r="E41" s="7"/>
      <c r="F41" s="7"/>
      <c r="G41" s="7"/>
      <c r="I41" s="59"/>
      <c r="J41" s="59"/>
      <c r="K41" s="59"/>
    </row>
    <row r="42" spans="1:12" x14ac:dyDescent="0.2">
      <c r="A42" s="21" t="s">
        <v>21</v>
      </c>
      <c r="B42" s="21"/>
      <c r="C42" s="21"/>
      <c r="D42" s="7"/>
      <c r="E42" s="7"/>
      <c r="F42" s="7"/>
      <c r="G42" s="7"/>
      <c r="I42" s="58"/>
      <c r="J42" s="59"/>
      <c r="K42" s="59"/>
    </row>
    <row r="43" spans="1:12" ht="7.5" customHeight="1" thickBot="1" x14ac:dyDescent="0.25">
      <c r="A43" s="7"/>
      <c r="B43" s="7"/>
      <c r="C43" s="7"/>
      <c r="D43" s="7"/>
      <c r="E43" s="7"/>
      <c r="F43" s="7"/>
      <c r="G43" s="7"/>
    </row>
    <row r="44" spans="1:12" s="39" customFormat="1" ht="32.25" customHeight="1" thickBot="1" x14ac:dyDescent="0.25">
      <c r="A44" s="53" t="s">
        <v>0</v>
      </c>
      <c r="B44" s="146" t="s">
        <v>1</v>
      </c>
      <c r="C44" s="147"/>
      <c r="D44" s="54" t="s">
        <v>41</v>
      </c>
      <c r="E44" s="54" t="s">
        <v>44</v>
      </c>
      <c r="F44" s="54" t="s">
        <v>42</v>
      </c>
      <c r="G44" s="55" t="s">
        <v>18</v>
      </c>
      <c r="I44" s="60"/>
      <c r="J44" s="60"/>
      <c r="K44" s="60"/>
      <c r="L44" s="60"/>
    </row>
    <row r="45" spans="1:12" s="3" customFormat="1" ht="16.5" customHeight="1" thickBot="1" x14ac:dyDescent="0.25">
      <c r="A45" s="23"/>
      <c r="B45" s="142" t="s">
        <v>19</v>
      </c>
      <c r="C45" s="143"/>
      <c r="D45" s="37"/>
      <c r="E45" s="24"/>
      <c r="F45" s="38">
        <v>0</v>
      </c>
      <c r="G45" s="35">
        <v>0</v>
      </c>
      <c r="H45" s="41"/>
      <c r="I45" s="4"/>
      <c r="J45" s="4"/>
      <c r="K45" s="4"/>
      <c r="L45" s="4"/>
    </row>
    <row r="46" spans="1:12" x14ac:dyDescent="0.2">
      <c r="A46" s="7"/>
      <c r="B46" s="7"/>
      <c r="C46" s="7"/>
      <c r="D46" s="7"/>
      <c r="E46" s="7"/>
      <c r="F46" s="7"/>
      <c r="G46" s="7"/>
      <c r="H46" s="4"/>
    </row>
    <row r="47" spans="1:12" x14ac:dyDescent="0.2">
      <c r="A47" s="7"/>
      <c r="B47" s="7"/>
      <c r="C47" s="7"/>
      <c r="D47" s="7"/>
      <c r="E47" s="7"/>
      <c r="F47" s="7"/>
      <c r="G47" s="7"/>
      <c r="H47" s="4"/>
    </row>
    <row r="48" spans="1:12" x14ac:dyDescent="0.2">
      <c r="A48" s="7"/>
      <c r="B48" s="7"/>
      <c r="C48" s="7"/>
      <c r="D48" s="7"/>
      <c r="E48" s="7"/>
      <c r="F48" s="7"/>
      <c r="G48" s="7"/>
      <c r="H48" s="4"/>
    </row>
    <row r="49" spans="1:13" s="4" customFormat="1" x14ac:dyDescent="0.2">
      <c r="A49" s="11" t="s">
        <v>29</v>
      </c>
      <c r="B49" s="11"/>
      <c r="C49" s="7" t="s">
        <v>48</v>
      </c>
      <c r="D49" s="25"/>
      <c r="E49" s="25"/>
      <c r="F49" s="7"/>
      <c r="G49" s="7" t="s">
        <v>49</v>
      </c>
      <c r="M49"/>
    </row>
    <row r="50" spans="1:13" s="4" customFormat="1" x14ac:dyDescent="0.2">
      <c r="A50" s="11"/>
      <c r="B50" s="11"/>
      <c r="C50" s="7"/>
      <c r="D50" s="26"/>
      <c r="E50" s="26"/>
      <c r="F50" s="7"/>
      <c r="G50" s="7"/>
      <c r="M50"/>
    </row>
    <row r="51" spans="1:13" s="4" customFormat="1" x14ac:dyDescent="0.2">
      <c r="A51" s="7"/>
      <c r="B51" s="7"/>
      <c r="C51" s="7" t="s">
        <v>30</v>
      </c>
      <c r="D51" s="7"/>
      <c r="E51" s="26"/>
      <c r="F51" s="26"/>
      <c r="G51" s="7"/>
      <c r="H51"/>
      <c r="M51"/>
    </row>
    <row r="52" spans="1:13" s="4" customFormat="1" ht="13.5" customHeight="1" x14ac:dyDescent="0.2">
      <c r="A52" s="7"/>
      <c r="B52" s="7"/>
      <c r="C52" s="7"/>
      <c r="D52" s="7"/>
      <c r="E52" s="7"/>
      <c r="F52" s="7"/>
      <c r="G52" s="7"/>
      <c r="H52"/>
    </row>
    <row r="53" spans="1:13" s="4" customFormat="1" x14ac:dyDescent="0.2">
      <c r="A53" s="11" t="s">
        <v>40</v>
      </c>
      <c r="B53" s="7"/>
      <c r="C53" s="7" t="s">
        <v>58</v>
      </c>
      <c r="D53" s="25"/>
      <c r="E53" s="25"/>
      <c r="F53" s="26"/>
      <c r="G53" s="92"/>
      <c r="H53" s="93"/>
    </row>
    <row r="54" spans="1:13" s="4" customFormat="1" ht="11.25" x14ac:dyDescent="0.2">
      <c r="H54" s="49"/>
    </row>
    <row r="55" spans="1:13" s="4" customFormat="1" ht="11.25" x14ac:dyDescent="0.2"/>
    <row r="56" spans="1:13" s="4" customFormat="1" ht="11.25" x14ac:dyDescent="0.2"/>
  </sheetData>
  <mergeCells count="42">
    <mergeCell ref="A1:D1"/>
    <mergeCell ref="E1:G1"/>
    <mergeCell ref="A2:C2"/>
    <mergeCell ref="D2:G2"/>
    <mergeCell ref="A3:C3"/>
    <mergeCell ref="D3:G3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5:G15"/>
    <mergeCell ref="A16:G16"/>
    <mergeCell ref="A17:G17"/>
    <mergeCell ref="B32:D32"/>
    <mergeCell ref="A19:G19"/>
    <mergeCell ref="B22:D22"/>
    <mergeCell ref="B23:D23"/>
    <mergeCell ref="B26:D26"/>
    <mergeCell ref="B27:D27"/>
    <mergeCell ref="B28:D28"/>
    <mergeCell ref="B29:D29"/>
    <mergeCell ref="B30:D30"/>
    <mergeCell ref="B31:D31"/>
    <mergeCell ref="B24:D24"/>
    <mergeCell ref="B25:D25"/>
    <mergeCell ref="B44:C44"/>
    <mergeCell ref="B45:C45"/>
    <mergeCell ref="B33:D33"/>
    <mergeCell ref="B34:D34"/>
    <mergeCell ref="B37:D37"/>
    <mergeCell ref="B38:D38"/>
    <mergeCell ref="B39:D39"/>
    <mergeCell ref="B40:D40"/>
    <mergeCell ref="B36:D36"/>
    <mergeCell ref="B35:D35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13" workbookViewId="0">
      <selection activeCell="A38" sqref="A38:XFD38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12" t="s">
        <v>50</v>
      </c>
      <c r="B1" s="113"/>
      <c r="C1" s="113"/>
      <c r="D1" s="113"/>
      <c r="E1" s="114" t="s">
        <v>54</v>
      </c>
      <c r="F1" s="114"/>
      <c r="G1" s="114"/>
      <c r="L1" s="61"/>
      <c r="M1" s="4"/>
    </row>
    <row r="2" spans="1:13" ht="15" x14ac:dyDescent="0.2">
      <c r="A2" s="115" t="s">
        <v>51</v>
      </c>
      <c r="B2" s="115"/>
      <c r="C2" s="115"/>
      <c r="D2" s="116" t="s">
        <v>55</v>
      </c>
      <c r="E2" s="116"/>
      <c r="F2" s="116"/>
      <c r="G2" s="116"/>
      <c r="L2" s="61"/>
      <c r="M2" s="4"/>
    </row>
    <row r="3" spans="1:13" ht="15" x14ac:dyDescent="0.2">
      <c r="A3" s="115" t="s">
        <v>52</v>
      </c>
      <c r="B3" s="115"/>
      <c r="C3" s="115"/>
      <c r="D3" s="116" t="s">
        <v>56</v>
      </c>
      <c r="E3" s="116"/>
      <c r="F3" s="116"/>
      <c r="G3" s="116"/>
      <c r="L3" s="61"/>
      <c r="M3" s="4"/>
    </row>
    <row r="4" spans="1:13" ht="15.75" thickBot="1" x14ac:dyDescent="0.25">
      <c r="A4" s="117" t="s">
        <v>53</v>
      </c>
      <c r="B4" s="117"/>
      <c r="C4" s="117"/>
      <c r="D4" s="118" t="s">
        <v>57</v>
      </c>
      <c r="E4" s="118"/>
      <c r="F4" s="118"/>
      <c r="G4" s="118"/>
      <c r="L4" s="61"/>
      <c r="M4" s="4"/>
    </row>
    <row r="5" spans="1:13" ht="28.5" customHeight="1" thickTop="1" x14ac:dyDescent="0.2">
      <c r="A5" s="119" t="s">
        <v>32</v>
      </c>
      <c r="B5" s="120"/>
      <c r="C5" s="22" t="s">
        <v>34</v>
      </c>
      <c r="E5" s="26"/>
    </row>
    <row r="6" spans="1:13" ht="25.5" customHeight="1" x14ac:dyDescent="0.2">
      <c r="A6" s="121" t="s">
        <v>33</v>
      </c>
      <c r="B6" s="122"/>
      <c r="C6" s="33" t="s">
        <v>46</v>
      </c>
      <c r="E6" s="28"/>
    </row>
    <row r="7" spans="1:13" x14ac:dyDescent="0.2">
      <c r="A7" s="123" t="s">
        <v>31</v>
      </c>
      <c r="B7" s="124"/>
      <c r="C7" s="22" t="s">
        <v>59</v>
      </c>
      <c r="E7" s="26"/>
      <c r="F7" s="29"/>
    </row>
    <row r="8" spans="1:13" x14ac:dyDescent="0.2">
      <c r="A8" s="31"/>
      <c r="B8" s="32"/>
      <c r="C8" s="32"/>
      <c r="D8" s="26"/>
      <c r="E8" s="30" t="s">
        <v>37</v>
      </c>
      <c r="F8" s="66" t="s">
        <v>35</v>
      </c>
      <c r="G8" s="63"/>
    </row>
    <row r="9" spans="1:13" x14ac:dyDescent="0.2">
      <c r="A9" s="31"/>
      <c r="B9" s="32"/>
      <c r="C9" s="32"/>
      <c r="D9" s="26"/>
      <c r="E9" s="27"/>
      <c r="F9" s="66" t="s">
        <v>36</v>
      </c>
      <c r="G9" s="64">
        <v>41917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25" t="s">
        <v>22</v>
      </c>
      <c r="E11" s="125" t="s">
        <v>23</v>
      </c>
      <c r="F11" s="127" t="s">
        <v>24</v>
      </c>
      <c r="G11" s="127"/>
    </row>
    <row r="12" spans="1:13" x14ac:dyDescent="0.2">
      <c r="A12" s="6"/>
      <c r="B12" s="7"/>
      <c r="C12" s="7"/>
      <c r="D12" s="126"/>
      <c r="E12" s="126"/>
      <c r="F12" s="9" t="s">
        <v>25</v>
      </c>
      <c r="G12" s="9" t="s">
        <v>26</v>
      </c>
    </row>
    <row r="13" spans="1:13" ht="15" customHeight="1" x14ac:dyDescent="0.2">
      <c r="A13" s="7"/>
      <c r="B13" s="7"/>
      <c r="C13" s="7"/>
      <c r="D13" s="47">
        <v>3</v>
      </c>
      <c r="E13" s="10">
        <v>42825</v>
      </c>
      <c r="F13" s="10">
        <v>42795</v>
      </c>
      <c r="G13" s="10">
        <v>42825</v>
      </c>
    </row>
    <row r="14" spans="1:13" x14ac:dyDescent="0.2">
      <c r="A14" s="7"/>
      <c r="B14" s="7"/>
      <c r="C14" s="128" t="s">
        <v>43</v>
      </c>
      <c r="D14" s="128"/>
      <c r="E14" s="128"/>
      <c r="F14" s="129">
        <f>G39+G44</f>
        <v>20231.748683999998</v>
      </c>
      <c r="G14" s="129"/>
    </row>
    <row r="15" spans="1:13" ht="14.25" customHeight="1" x14ac:dyDescent="0.2">
      <c r="A15" s="130" t="s">
        <v>38</v>
      </c>
      <c r="B15" s="130"/>
      <c r="C15" s="130"/>
      <c r="D15" s="130" t="s">
        <v>38</v>
      </c>
      <c r="E15" s="130"/>
      <c r="F15" s="130"/>
      <c r="G15" s="130"/>
    </row>
    <row r="16" spans="1:13" ht="11.25" customHeight="1" x14ac:dyDescent="0.2">
      <c r="A16" s="130" t="s">
        <v>39</v>
      </c>
      <c r="B16" s="130"/>
      <c r="C16" s="130"/>
      <c r="D16" s="130"/>
      <c r="E16" s="130"/>
      <c r="F16" s="130"/>
      <c r="G16" s="130"/>
      <c r="H16" s="67"/>
      <c r="I16" s="56"/>
      <c r="J16" s="56"/>
    </row>
    <row r="17" spans="1:12" x14ac:dyDescent="0.2">
      <c r="A17" s="130" t="s">
        <v>60</v>
      </c>
      <c r="B17" s="130"/>
      <c r="C17" s="130"/>
      <c r="D17" s="130"/>
      <c r="E17" s="130"/>
      <c r="F17" s="130"/>
      <c r="G17" s="130"/>
      <c r="H17" s="131"/>
      <c r="I17" s="131"/>
      <c r="J17" s="131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56"/>
      <c r="J18" s="56"/>
    </row>
    <row r="19" spans="1:12" x14ac:dyDescent="0.2">
      <c r="A19" s="132" t="s">
        <v>12</v>
      </c>
      <c r="B19" s="132"/>
      <c r="C19" s="132"/>
      <c r="D19" s="132"/>
      <c r="E19" s="132"/>
      <c r="F19" s="132"/>
      <c r="G19" s="132"/>
      <c r="H19" s="67"/>
      <c r="I19" s="56"/>
      <c r="J19" s="56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40" customFormat="1" ht="34.5" thickBot="1" x14ac:dyDescent="0.25">
      <c r="A22" s="50" t="s">
        <v>0</v>
      </c>
      <c r="B22" s="133" t="s">
        <v>1</v>
      </c>
      <c r="C22" s="133"/>
      <c r="D22" s="133"/>
      <c r="E22" s="68" t="s">
        <v>2</v>
      </c>
      <c r="F22" s="68" t="s">
        <v>28</v>
      </c>
      <c r="G22" s="52" t="s">
        <v>3</v>
      </c>
      <c r="I22" s="57"/>
      <c r="J22" s="57"/>
      <c r="K22" s="57"/>
      <c r="L22" s="57"/>
    </row>
    <row r="23" spans="1:12" x14ac:dyDescent="0.2">
      <c r="A23" s="36" t="s">
        <v>27</v>
      </c>
      <c r="B23" s="134" t="s">
        <v>4</v>
      </c>
      <c r="C23" s="134"/>
      <c r="D23" s="135"/>
      <c r="E23" s="15"/>
      <c r="F23" s="15"/>
      <c r="G23" s="12"/>
    </row>
    <row r="24" spans="1:12" ht="12.75" customHeight="1" x14ac:dyDescent="0.2">
      <c r="A24" s="14" t="s">
        <v>62</v>
      </c>
      <c r="B24" s="138" t="s">
        <v>63</v>
      </c>
      <c r="C24" s="138"/>
      <c r="D24" s="139"/>
      <c r="E24" s="78">
        <v>17</v>
      </c>
      <c r="F24" s="79">
        <f>G24/E24</f>
        <v>261.55470588235295</v>
      </c>
      <c r="G24" s="80">
        <v>4446.43</v>
      </c>
      <c r="H24" s="81"/>
      <c r="I24" s="61"/>
      <c r="J24" s="61"/>
    </row>
    <row r="25" spans="1:12" x14ac:dyDescent="0.2">
      <c r="A25" s="14" t="s">
        <v>67</v>
      </c>
      <c r="B25" s="138" t="s">
        <v>68</v>
      </c>
      <c r="C25" s="138"/>
      <c r="D25" s="139"/>
      <c r="E25" s="78">
        <v>12</v>
      </c>
      <c r="F25" s="79">
        <f>G25/E25</f>
        <v>285.0983333333333</v>
      </c>
      <c r="G25" s="80">
        <v>3421.18</v>
      </c>
      <c r="H25" s="81"/>
      <c r="I25" s="61"/>
    </row>
    <row r="26" spans="1:12" s="3" customFormat="1" x14ac:dyDescent="0.2">
      <c r="A26" s="17"/>
      <c r="B26" s="136" t="s">
        <v>5</v>
      </c>
      <c r="C26" s="136"/>
      <c r="D26" s="137"/>
      <c r="E26" s="18"/>
      <c r="F26" s="46"/>
      <c r="G26" s="19">
        <f>SUM(G24:G25)</f>
        <v>7867.6100000000006</v>
      </c>
      <c r="I26" s="4"/>
      <c r="J26" s="4"/>
      <c r="K26" s="4"/>
      <c r="L26" s="4"/>
    </row>
    <row r="27" spans="1:12" ht="9" customHeight="1" x14ac:dyDescent="0.2">
      <c r="A27" s="14"/>
      <c r="B27" s="138"/>
      <c r="C27" s="138"/>
      <c r="D27" s="139"/>
      <c r="E27" s="20"/>
      <c r="F27" s="44"/>
      <c r="G27" s="16"/>
    </row>
    <row r="28" spans="1:12" x14ac:dyDescent="0.2">
      <c r="A28" s="14" t="s">
        <v>6</v>
      </c>
      <c r="B28" s="138" t="s">
        <v>7</v>
      </c>
      <c r="C28" s="138"/>
      <c r="D28" s="139"/>
      <c r="E28" s="20"/>
      <c r="F28" s="44"/>
      <c r="G28" s="16"/>
    </row>
    <row r="29" spans="1:12" s="3" customFormat="1" x14ac:dyDescent="0.2">
      <c r="A29" s="17"/>
      <c r="B29" s="136" t="s">
        <v>8</v>
      </c>
      <c r="C29" s="136"/>
      <c r="D29" s="137"/>
      <c r="E29" s="18"/>
      <c r="F29" s="46"/>
      <c r="G29" s="19">
        <f>0</f>
        <v>0</v>
      </c>
      <c r="I29" s="4"/>
      <c r="J29" s="4"/>
      <c r="K29" s="4"/>
      <c r="L29" s="4"/>
    </row>
    <row r="30" spans="1:12" ht="9" customHeight="1" x14ac:dyDescent="0.2">
      <c r="A30" s="14"/>
      <c r="B30" s="138"/>
      <c r="C30" s="138"/>
      <c r="D30" s="139"/>
      <c r="E30" s="20"/>
      <c r="F30" s="44"/>
      <c r="G30" s="16"/>
    </row>
    <row r="31" spans="1:12" x14ac:dyDescent="0.2">
      <c r="A31" s="14" t="s">
        <v>9</v>
      </c>
      <c r="B31" s="138" t="s">
        <v>10</v>
      </c>
      <c r="C31" s="138"/>
      <c r="D31" s="139"/>
      <c r="E31" s="20"/>
      <c r="F31" s="44"/>
      <c r="G31" s="16"/>
    </row>
    <row r="32" spans="1:12" s="3" customFormat="1" x14ac:dyDescent="0.2">
      <c r="A32" s="17"/>
      <c r="B32" s="136" t="s">
        <v>11</v>
      </c>
      <c r="C32" s="136"/>
      <c r="D32" s="137"/>
      <c r="E32" s="18"/>
      <c r="F32" s="46"/>
      <c r="G32" s="19">
        <v>0</v>
      </c>
      <c r="I32" s="4"/>
      <c r="J32" s="4"/>
      <c r="K32" s="4"/>
      <c r="L32" s="4"/>
    </row>
    <row r="33" spans="1:13" ht="9" customHeight="1" x14ac:dyDescent="0.2">
      <c r="A33" s="14"/>
      <c r="B33" s="138"/>
      <c r="C33" s="138"/>
      <c r="D33" s="139"/>
      <c r="E33" s="20"/>
      <c r="F33" s="44"/>
      <c r="G33" s="16"/>
    </row>
    <row r="34" spans="1:13" s="45" customFormat="1" x14ac:dyDescent="0.2">
      <c r="A34" s="42" t="s">
        <v>13</v>
      </c>
      <c r="B34" s="140" t="s">
        <v>80</v>
      </c>
      <c r="C34" s="140"/>
      <c r="D34" s="141"/>
      <c r="E34" s="43" t="s">
        <v>20</v>
      </c>
      <c r="F34" s="44"/>
      <c r="G34" s="65">
        <f>1.8* 1533.007</f>
        <v>2759.4126000000001</v>
      </c>
      <c r="I34" s="4"/>
      <c r="J34" s="4"/>
      <c r="K34" s="4"/>
      <c r="L34" s="59"/>
    </row>
    <row r="35" spans="1:13" s="45" customFormat="1" ht="15" customHeight="1" x14ac:dyDescent="0.2">
      <c r="A35" s="42" t="s">
        <v>14</v>
      </c>
      <c r="B35" s="140" t="s">
        <v>81</v>
      </c>
      <c r="C35" s="140"/>
      <c r="D35" s="141"/>
      <c r="E35" s="43" t="s">
        <v>20</v>
      </c>
      <c r="F35" s="44"/>
      <c r="G35" s="65">
        <f>2.3* 1533.007</f>
        <v>3525.9160999999999</v>
      </c>
      <c r="I35" s="4"/>
      <c r="J35" s="4"/>
      <c r="K35" s="4"/>
      <c r="L35" s="59"/>
    </row>
    <row r="36" spans="1:13" s="45" customFormat="1" ht="12.75" customHeight="1" x14ac:dyDescent="0.2">
      <c r="A36" s="42" t="s">
        <v>15</v>
      </c>
      <c r="B36" s="140" t="s">
        <v>82</v>
      </c>
      <c r="C36" s="140"/>
      <c r="D36" s="141"/>
      <c r="E36" s="43" t="s">
        <v>20</v>
      </c>
      <c r="F36" s="44"/>
      <c r="G36" s="65">
        <f>1.19* 1533.0336</f>
        <v>1824.309984</v>
      </c>
      <c r="I36" s="4"/>
      <c r="J36" s="4"/>
      <c r="K36" s="4"/>
      <c r="L36" s="59"/>
    </row>
    <row r="37" spans="1:13" s="45" customFormat="1" ht="1.5" hidden="1" customHeight="1" x14ac:dyDescent="0.2">
      <c r="A37" s="42" t="s">
        <v>16</v>
      </c>
      <c r="B37" s="140" t="s">
        <v>47</v>
      </c>
      <c r="C37" s="140"/>
      <c r="D37" s="141"/>
      <c r="E37" s="43" t="s">
        <v>45</v>
      </c>
      <c r="F37" s="44"/>
      <c r="G37" s="62">
        <v>0</v>
      </c>
      <c r="I37" s="59"/>
      <c r="J37" s="59"/>
      <c r="K37" s="59"/>
      <c r="L37" s="59"/>
    </row>
    <row r="38" spans="1:13" s="45" customFormat="1" ht="23.25" customHeight="1" x14ac:dyDescent="0.2">
      <c r="A38" s="42" t="s">
        <v>16</v>
      </c>
      <c r="B38" s="148" t="s">
        <v>76</v>
      </c>
      <c r="C38" s="140"/>
      <c r="D38" s="141"/>
      <c r="E38" s="43" t="s">
        <v>45</v>
      </c>
      <c r="F38" s="44"/>
      <c r="G38" s="65">
        <f>2.83*1150+2*500</f>
        <v>4254.5</v>
      </c>
      <c r="I38" s="4"/>
      <c r="J38" s="4"/>
      <c r="K38" s="4"/>
      <c r="L38" s="59"/>
    </row>
    <row r="39" spans="1:13" s="3" customFormat="1" ht="13.5" thickBot="1" x14ac:dyDescent="0.25">
      <c r="A39" s="34"/>
      <c r="B39" s="144" t="s">
        <v>17</v>
      </c>
      <c r="C39" s="144"/>
      <c r="D39" s="145"/>
      <c r="E39" s="24"/>
      <c r="F39" s="24"/>
      <c r="G39" s="35">
        <f>G26+G29+G32+G34+G35+G36+G37+G38</f>
        <v>20231.748683999998</v>
      </c>
      <c r="H39" s="41"/>
      <c r="I39" s="59"/>
      <c r="J39" s="59"/>
      <c r="K39" s="59"/>
      <c r="L39" s="4"/>
    </row>
    <row r="40" spans="1:13" ht="7.5" customHeight="1" x14ac:dyDescent="0.2">
      <c r="A40" s="7"/>
      <c r="B40" s="7"/>
      <c r="C40" s="7"/>
      <c r="D40" s="7"/>
      <c r="E40" s="7"/>
      <c r="F40" s="7"/>
      <c r="G40" s="7"/>
      <c r="I40" s="59"/>
      <c r="J40" s="59"/>
      <c r="K40" s="59"/>
    </row>
    <row r="41" spans="1:13" x14ac:dyDescent="0.2">
      <c r="A41" s="21" t="s">
        <v>21</v>
      </c>
      <c r="B41" s="21"/>
      <c r="C41" s="21"/>
      <c r="D41" s="7"/>
      <c r="E41" s="7"/>
      <c r="F41" s="7"/>
      <c r="G41" s="7"/>
      <c r="I41" s="58"/>
      <c r="J41" s="59"/>
      <c r="K41" s="59"/>
    </row>
    <row r="42" spans="1:13" ht="7.5" customHeight="1" thickBot="1" x14ac:dyDescent="0.25">
      <c r="A42" s="7"/>
      <c r="B42" s="7"/>
      <c r="C42" s="7"/>
      <c r="D42" s="7"/>
      <c r="E42" s="7"/>
      <c r="F42" s="7"/>
      <c r="G42" s="7"/>
    </row>
    <row r="43" spans="1:13" s="39" customFormat="1" ht="32.25" customHeight="1" thickBot="1" x14ac:dyDescent="0.25">
      <c r="A43" s="53" t="s">
        <v>0</v>
      </c>
      <c r="B43" s="146" t="s">
        <v>1</v>
      </c>
      <c r="C43" s="147"/>
      <c r="D43" s="69" t="s">
        <v>41</v>
      </c>
      <c r="E43" s="69" t="s">
        <v>44</v>
      </c>
      <c r="F43" s="69" t="s">
        <v>42</v>
      </c>
      <c r="G43" s="55" t="s">
        <v>18</v>
      </c>
      <c r="I43" s="60"/>
      <c r="J43" s="60"/>
      <c r="K43" s="60"/>
      <c r="L43" s="60"/>
    </row>
    <row r="44" spans="1:13" s="3" customFormat="1" ht="16.5" customHeight="1" thickBot="1" x14ac:dyDescent="0.25">
      <c r="A44" s="23"/>
      <c r="B44" s="142" t="s">
        <v>19</v>
      </c>
      <c r="C44" s="143"/>
      <c r="D44" s="37"/>
      <c r="E44" s="24"/>
      <c r="F44" s="38">
        <v>0</v>
      </c>
      <c r="G44" s="35">
        <v>0</v>
      </c>
      <c r="H44" s="41"/>
      <c r="I44" s="4"/>
      <c r="J44" s="4"/>
      <c r="K44" s="4"/>
      <c r="L44" s="4"/>
    </row>
    <row r="45" spans="1:13" x14ac:dyDescent="0.2">
      <c r="A45" s="7"/>
      <c r="B45" s="7"/>
      <c r="C45" s="7"/>
      <c r="D45" s="7"/>
      <c r="E45" s="7"/>
      <c r="F45" s="7"/>
      <c r="G45" s="7"/>
      <c r="H45" s="4"/>
    </row>
    <row r="46" spans="1:13" x14ac:dyDescent="0.2">
      <c r="A46" s="7"/>
      <c r="B46" s="7"/>
      <c r="C46" s="7"/>
      <c r="D46" s="7"/>
      <c r="E46" s="7"/>
      <c r="F46" s="7"/>
      <c r="G46" s="7"/>
      <c r="H46" s="4"/>
    </row>
    <row r="47" spans="1:13" x14ac:dyDescent="0.2">
      <c r="A47" s="7"/>
      <c r="B47" s="7"/>
      <c r="C47" s="7"/>
      <c r="D47" s="7"/>
      <c r="E47" s="7"/>
      <c r="F47" s="7"/>
      <c r="G47" s="7"/>
      <c r="H47" s="4"/>
    </row>
    <row r="48" spans="1:13" s="4" customFormat="1" x14ac:dyDescent="0.2">
      <c r="A48" s="11" t="s">
        <v>29</v>
      </c>
      <c r="B48" s="11"/>
      <c r="C48" s="7" t="s">
        <v>48</v>
      </c>
      <c r="D48" s="25"/>
      <c r="E48" s="25"/>
      <c r="F48" s="7"/>
      <c r="G48" s="7" t="s">
        <v>49</v>
      </c>
      <c r="M48"/>
    </row>
    <row r="49" spans="1:13" s="4" customFormat="1" x14ac:dyDescent="0.2">
      <c r="A49" s="11"/>
      <c r="B49" s="11"/>
      <c r="C49" s="7"/>
      <c r="D49" s="26"/>
      <c r="E49" s="26"/>
      <c r="F49" s="7"/>
      <c r="G49" s="7"/>
      <c r="M49"/>
    </row>
    <row r="50" spans="1:13" s="4" customFormat="1" x14ac:dyDescent="0.2">
      <c r="A50" s="7"/>
      <c r="B50" s="7"/>
      <c r="C50" s="7" t="s">
        <v>30</v>
      </c>
      <c r="D50" s="7"/>
      <c r="E50" s="26"/>
      <c r="F50" s="26"/>
      <c r="G50" s="7"/>
      <c r="H50"/>
      <c r="M50"/>
    </row>
    <row r="51" spans="1:13" s="4" customFormat="1" ht="13.5" customHeight="1" x14ac:dyDescent="0.2">
      <c r="A51" s="7"/>
      <c r="B51" s="7"/>
      <c r="C51" s="7"/>
      <c r="D51" s="7"/>
      <c r="E51" s="7"/>
      <c r="F51" s="7"/>
      <c r="G51" s="7"/>
      <c r="H51"/>
    </row>
    <row r="52" spans="1:13" s="4" customFormat="1" x14ac:dyDescent="0.2">
      <c r="A52" s="11" t="s">
        <v>40</v>
      </c>
      <c r="B52" s="7"/>
      <c r="C52" s="7" t="s">
        <v>58</v>
      </c>
      <c r="D52" s="25"/>
      <c r="E52" s="25"/>
      <c r="F52" s="26"/>
      <c r="G52" s="92"/>
      <c r="H52" s="93"/>
    </row>
    <row r="53" spans="1:13" s="4" customFormat="1" ht="11.25" x14ac:dyDescent="0.2">
      <c r="H53" s="49"/>
    </row>
    <row r="54" spans="1:13" s="4" customFormat="1" ht="11.25" x14ac:dyDescent="0.2"/>
    <row r="55" spans="1:13" s="4" customFormat="1" ht="11.25" x14ac:dyDescent="0.2"/>
  </sheetData>
  <mergeCells count="41">
    <mergeCell ref="A1:D1"/>
    <mergeCell ref="E1:G1"/>
    <mergeCell ref="A2:C2"/>
    <mergeCell ref="D2:G2"/>
    <mergeCell ref="A3:C3"/>
    <mergeCell ref="D3:G3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5:G15"/>
    <mergeCell ref="A16:G16"/>
    <mergeCell ref="A17:G17"/>
    <mergeCell ref="B29:D29"/>
    <mergeCell ref="B30:D30"/>
    <mergeCell ref="B31:D31"/>
    <mergeCell ref="B32:D32"/>
    <mergeCell ref="A19:G19"/>
    <mergeCell ref="B22:D22"/>
    <mergeCell ref="B23:D23"/>
    <mergeCell ref="B26:D26"/>
    <mergeCell ref="B27:D27"/>
    <mergeCell ref="B28:D28"/>
    <mergeCell ref="B24:D24"/>
    <mergeCell ref="B25:D25"/>
    <mergeCell ref="B43:C43"/>
    <mergeCell ref="B44:C44"/>
    <mergeCell ref="B33:D33"/>
    <mergeCell ref="B34:D34"/>
    <mergeCell ref="B35:D35"/>
    <mergeCell ref="B36:D36"/>
    <mergeCell ref="B37:D37"/>
    <mergeCell ref="B39:D39"/>
    <mergeCell ref="B38:D38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19" workbookViewId="0">
      <selection activeCell="G39" sqref="G39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12" t="s">
        <v>50</v>
      </c>
      <c r="B1" s="113"/>
      <c r="C1" s="113"/>
      <c r="D1" s="113"/>
      <c r="E1" s="114" t="s">
        <v>54</v>
      </c>
      <c r="F1" s="114"/>
      <c r="G1" s="114"/>
      <c r="L1" s="61"/>
      <c r="M1" s="4"/>
    </row>
    <row r="2" spans="1:13" ht="15" x14ac:dyDescent="0.2">
      <c r="A2" s="115" t="s">
        <v>51</v>
      </c>
      <c r="B2" s="115"/>
      <c r="C2" s="115"/>
      <c r="D2" s="116" t="s">
        <v>55</v>
      </c>
      <c r="E2" s="116"/>
      <c r="F2" s="116"/>
      <c r="G2" s="116"/>
      <c r="L2" s="61"/>
      <c r="M2" s="4"/>
    </row>
    <row r="3" spans="1:13" ht="15" x14ac:dyDescent="0.2">
      <c r="A3" s="115" t="s">
        <v>52</v>
      </c>
      <c r="B3" s="115"/>
      <c r="C3" s="115"/>
      <c r="D3" s="116" t="s">
        <v>56</v>
      </c>
      <c r="E3" s="116"/>
      <c r="F3" s="116"/>
      <c r="G3" s="116"/>
      <c r="L3" s="61"/>
      <c r="M3" s="4"/>
    </row>
    <row r="4" spans="1:13" ht="15.75" thickBot="1" x14ac:dyDescent="0.25">
      <c r="A4" s="117" t="s">
        <v>53</v>
      </c>
      <c r="B4" s="117"/>
      <c r="C4" s="117"/>
      <c r="D4" s="118" t="s">
        <v>57</v>
      </c>
      <c r="E4" s="118"/>
      <c r="F4" s="118"/>
      <c r="G4" s="118"/>
      <c r="L4" s="61"/>
      <c r="M4" s="4"/>
    </row>
    <row r="5" spans="1:13" ht="28.5" customHeight="1" thickTop="1" x14ac:dyDescent="0.2">
      <c r="A5" s="119" t="s">
        <v>32</v>
      </c>
      <c r="B5" s="120"/>
      <c r="C5" s="22" t="s">
        <v>34</v>
      </c>
      <c r="E5" s="26"/>
    </row>
    <row r="6" spans="1:13" ht="25.5" customHeight="1" x14ac:dyDescent="0.2">
      <c r="A6" s="121" t="s">
        <v>33</v>
      </c>
      <c r="B6" s="122"/>
      <c r="C6" s="33" t="s">
        <v>46</v>
      </c>
      <c r="E6" s="28"/>
    </row>
    <row r="7" spans="1:13" x14ac:dyDescent="0.2">
      <c r="A7" s="123" t="s">
        <v>31</v>
      </c>
      <c r="B7" s="124"/>
      <c r="C7" s="22" t="s">
        <v>59</v>
      </c>
      <c r="E7" s="26"/>
      <c r="F7" s="29"/>
    </row>
    <row r="8" spans="1:13" x14ac:dyDescent="0.2">
      <c r="A8" s="31"/>
      <c r="B8" s="32"/>
      <c r="C8" s="32"/>
      <c r="D8" s="26"/>
      <c r="E8" s="30" t="s">
        <v>37</v>
      </c>
      <c r="F8" s="73" t="s">
        <v>35</v>
      </c>
      <c r="G8" s="63"/>
    </row>
    <row r="9" spans="1:13" x14ac:dyDescent="0.2">
      <c r="A9" s="31"/>
      <c r="B9" s="32"/>
      <c r="C9" s="32"/>
      <c r="D9" s="26"/>
      <c r="E9" s="27"/>
      <c r="F9" s="73" t="s">
        <v>36</v>
      </c>
      <c r="G9" s="64">
        <v>41917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25" t="s">
        <v>22</v>
      </c>
      <c r="E11" s="125" t="s">
        <v>23</v>
      </c>
      <c r="F11" s="127" t="s">
        <v>24</v>
      </c>
      <c r="G11" s="127"/>
    </row>
    <row r="12" spans="1:13" x14ac:dyDescent="0.2">
      <c r="A12" s="6"/>
      <c r="B12" s="7"/>
      <c r="C12" s="7"/>
      <c r="D12" s="126"/>
      <c r="E12" s="126"/>
      <c r="F12" s="9" t="s">
        <v>25</v>
      </c>
      <c r="G12" s="9" t="s">
        <v>26</v>
      </c>
    </row>
    <row r="13" spans="1:13" ht="15" customHeight="1" x14ac:dyDescent="0.2">
      <c r="A13" s="7"/>
      <c r="B13" s="7"/>
      <c r="C13" s="7"/>
      <c r="D13" s="47">
        <v>4</v>
      </c>
      <c r="E13" s="10">
        <v>42855</v>
      </c>
      <c r="F13" s="10">
        <v>42826</v>
      </c>
      <c r="G13" s="10">
        <v>42855</v>
      </c>
    </row>
    <row r="14" spans="1:13" x14ac:dyDescent="0.2">
      <c r="A14" s="7"/>
      <c r="B14" s="7"/>
      <c r="C14" s="128" t="s">
        <v>43</v>
      </c>
      <c r="D14" s="128"/>
      <c r="E14" s="128"/>
      <c r="F14" s="129">
        <f>G39+G44</f>
        <v>15658.588683999998</v>
      </c>
      <c r="G14" s="129"/>
    </row>
    <row r="15" spans="1:13" ht="14.25" customHeight="1" x14ac:dyDescent="0.2">
      <c r="A15" s="130" t="s">
        <v>38</v>
      </c>
      <c r="B15" s="130"/>
      <c r="C15" s="130"/>
      <c r="D15" s="130" t="s">
        <v>38</v>
      </c>
      <c r="E15" s="130"/>
      <c r="F15" s="130"/>
      <c r="G15" s="130"/>
    </row>
    <row r="16" spans="1:13" ht="11.25" customHeight="1" x14ac:dyDescent="0.2">
      <c r="A16" s="130" t="s">
        <v>39</v>
      </c>
      <c r="B16" s="130"/>
      <c r="C16" s="130"/>
      <c r="D16" s="130"/>
      <c r="E16" s="130"/>
      <c r="F16" s="130"/>
      <c r="G16" s="130"/>
      <c r="H16" s="72"/>
      <c r="I16" s="56"/>
      <c r="J16" s="56"/>
    </row>
    <row r="17" spans="1:12" x14ac:dyDescent="0.2">
      <c r="A17" s="130" t="s">
        <v>60</v>
      </c>
      <c r="B17" s="130"/>
      <c r="C17" s="130"/>
      <c r="D17" s="130"/>
      <c r="E17" s="130"/>
      <c r="F17" s="130"/>
      <c r="G17" s="130"/>
      <c r="H17" s="131"/>
      <c r="I17" s="131"/>
      <c r="J17" s="131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56"/>
      <c r="J18" s="56"/>
    </row>
    <row r="19" spans="1:12" x14ac:dyDescent="0.2">
      <c r="A19" s="132" t="s">
        <v>12</v>
      </c>
      <c r="B19" s="132"/>
      <c r="C19" s="132"/>
      <c r="D19" s="132"/>
      <c r="E19" s="132"/>
      <c r="F19" s="132"/>
      <c r="G19" s="132"/>
      <c r="H19" s="72"/>
      <c r="I19" s="56"/>
      <c r="J19" s="56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40" customFormat="1" ht="34.5" thickBot="1" x14ac:dyDescent="0.25">
      <c r="A22" s="50" t="s">
        <v>0</v>
      </c>
      <c r="B22" s="133" t="s">
        <v>1</v>
      </c>
      <c r="C22" s="133"/>
      <c r="D22" s="133"/>
      <c r="E22" s="71" t="s">
        <v>2</v>
      </c>
      <c r="F22" s="71" t="s">
        <v>28</v>
      </c>
      <c r="G22" s="52" t="s">
        <v>3</v>
      </c>
      <c r="I22" s="57"/>
      <c r="J22" s="57"/>
      <c r="K22" s="57"/>
      <c r="L22" s="57"/>
    </row>
    <row r="23" spans="1:12" x14ac:dyDescent="0.2">
      <c r="A23" s="36" t="s">
        <v>27</v>
      </c>
      <c r="B23" s="134" t="s">
        <v>4</v>
      </c>
      <c r="C23" s="134"/>
      <c r="D23" s="135"/>
      <c r="E23" s="15"/>
      <c r="F23" s="15"/>
      <c r="G23" s="12"/>
    </row>
    <row r="24" spans="1:12" ht="12.75" customHeight="1" x14ac:dyDescent="0.2">
      <c r="A24" s="14" t="s">
        <v>62</v>
      </c>
      <c r="B24" s="138" t="s">
        <v>63</v>
      </c>
      <c r="C24" s="138"/>
      <c r="D24" s="139"/>
      <c r="E24" s="78">
        <v>20</v>
      </c>
      <c r="F24" s="79">
        <f>G24/E24</f>
        <v>137.11099999999999</v>
      </c>
      <c r="G24" s="80">
        <v>2742.22</v>
      </c>
      <c r="H24" s="81"/>
      <c r="I24" s="61"/>
      <c r="J24" s="61"/>
    </row>
    <row r="25" spans="1:12" x14ac:dyDescent="0.2">
      <c r="A25" s="14" t="s">
        <v>67</v>
      </c>
      <c r="B25" s="138" t="s">
        <v>66</v>
      </c>
      <c r="C25" s="138"/>
      <c r="D25" s="139"/>
      <c r="E25" s="78">
        <v>19</v>
      </c>
      <c r="F25" s="79">
        <f>G25/E25</f>
        <v>252.98578947368418</v>
      </c>
      <c r="G25" s="80">
        <v>4806.7299999999996</v>
      </c>
      <c r="H25" s="81"/>
      <c r="I25" s="61"/>
    </row>
    <row r="26" spans="1:12" s="3" customFormat="1" x14ac:dyDescent="0.2">
      <c r="A26" s="17"/>
      <c r="B26" s="136" t="s">
        <v>5</v>
      </c>
      <c r="C26" s="136"/>
      <c r="D26" s="137"/>
      <c r="E26" s="18"/>
      <c r="F26" s="46"/>
      <c r="G26" s="19">
        <f>SUM(G24:G25)</f>
        <v>7548.9499999999989</v>
      </c>
      <c r="I26" s="4"/>
      <c r="J26" s="4"/>
      <c r="K26" s="4"/>
      <c r="L26" s="4"/>
    </row>
    <row r="27" spans="1:12" ht="9" customHeight="1" x14ac:dyDescent="0.2">
      <c r="A27" s="14"/>
      <c r="B27" s="138"/>
      <c r="C27" s="138"/>
      <c r="D27" s="139"/>
      <c r="E27" s="20"/>
      <c r="F27" s="44"/>
      <c r="G27" s="16"/>
    </row>
    <row r="28" spans="1:12" x14ac:dyDescent="0.2">
      <c r="A28" s="14" t="s">
        <v>6</v>
      </c>
      <c r="B28" s="138" t="s">
        <v>7</v>
      </c>
      <c r="C28" s="138"/>
      <c r="D28" s="139"/>
      <c r="E28" s="20"/>
      <c r="F28" s="44"/>
      <c r="G28" s="16"/>
    </row>
    <row r="29" spans="1:12" s="3" customFormat="1" x14ac:dyDescent="0.2">
      <c r="A29" s="17"/>
      <c r="B29" s="136" t="s">
        <v>8</v>
      </c>
      <c r="C29" s="136"/>
      <c r="D29" s="137"/>
      <c r="E29" s="18"/>
      <c r="F29" s="46"/>
      <c r="G29" s="19">
        <f>0</f>
        <v>0</v>
      </c>
      <c r="I29" s="4"/>
      <c r="J29" s="4"/>
      <c r="K29" s="4"/>
      <c r="L29" s="4"/>
    </row>
    <row r="30" spans="1:12" ht="9" customHeight="1" x14ac:dyDescent="0.2">
      <c r="A30" s="14"/>
      <c r="B30" s="138"/>
      <c r="C30" s="138"/>
      <c r="D30" s="139"/>
      <c r="E30" s="20"/>
      <c r="F30" s="44"/>
      <c r="G30" s="16"/>
    </row>
    <row r="31" spans="1:12" x14ac:dyDescent="0.2">
      <c r="A31" s="14" t="s">
        <v>9</v>
      </c>
      <c r="B31" s="138" t="s">
        <v>10</v>
      </c>
      <c r="C31" s="138"/>
      <c r="D31" s="139"/>
      <c r="E31" s="20"/>
      <c r="F31" s="44"/>
      <c r="G31" s="16"/>
    </row>
    <row r="32" spans="1:12" s="3" customFormat="1" x14ac:dyDescent="0.2">
      <c r="A32" s="17"/>
      <c r="B32" s="136" t="s">
        <v>11</v>
      </c>
      <c r="C32" s="136"/>
      <c r="D32" s="137"/>
      <c r="E32" s="18"/>
      <c r="F32" s="46"/>
      <c r="G32" s="19">
        <v>0</v>
      </c>
      <c r="I32" s="4"/>
      <c r="J32" s="4"/>
      <c r="K32" s="4"/>
      <c r="L32" s="4"/>
    </row>
    <row r="33" spans="1:13" ht="9" customHeight="1" x14ac:dyDescent="0.2">
      <c r="A33" s="14"/>
      <c r="B33" s="138"/>
      <c r="C33" s="138"/>
      <c r="D33" s="139"/>
      <c r="E33" s="20"/>
      <c r="F33" s="44"/>
      <c r="G33" s="16"/>
    </row>
    <row r="34" spans="1:13" s="45" customFormat="1" x14ac:dyDescent="0.2">
      <c r="A34" s="42" t="s">
        <v>13</v>
      </c>
      <c r="B34" s="140" t="s">
        <v>80</v>
      </c>
      <c r="C34" s="140"/>
      <c r="D34" s="141"/>
      <c r="E34" s="43" t="s">
        <v>20</v>
      </c>
      <c r="F34" s="44"/>
      <c r="G34" s="65">
        <f>1.8* 1533.007</f>
        <v>2759.4126000000001</v>
      </c>
      <c r="I34" s="4"/>
      <c r="J34" s="4"/>
      <c r="K34" s="4"/>
      <c r="L34" s="59"/>
    </row>
    <row r="35" spans="1:13" s="45" customFormat="1" x14ac:dyDescent="0.2">
      <c r="A35" s="42"/>
      <c r="B35" s="149" t="s">
        <v>75</v>
      </c>
      <c r="C35" s="150"/>
      <c r="D35" s="151"/>
      <c r="E35" s="43"/>
      <c r="F35" s="44"/>
      <c r="G35" s="65"/>
      <c r="I35" s="4"/>
      <c r="J35" s="4"/>
      <c r="K35" s="4"/>
      <c r="L35" s="59"/>
    </row>
    <row r="36" spans="1:13" s="45" customFormat="1" ht="15" customHeight="1" x14ac:dyDescent="0.2">
      <c r="A36" s="42" t="s">
        <v>14</v>
      </c>
      <c r="B36" s="140" t="s">
        <v>81</v>
      </c>
      <c r="C36" s="140"/>
      <c r="D36" s="141"/>
      <c r="E36" s="43" t="s">
        <v>20</v>
      </c>
      <c r="F36" s="44"/>
      <c r="G36" s="65">
        <f>2.3* 1533.007</f>
        <v>3525.9160999999999</v>
      </c>
      <c r="I36" s="4"/>
      <c r="J36" s="4"/>
      <c r="K36" s="4"/>
      <c r="L36" s="59"/>
    </row>
    <row r="37" spans="1:13" s="45" customFormat="1" ht="12.75" customHeight="1" x14ac:dyDescent="0.2">
      <c r="A37" s="42" t="s">
        <v>15</v>
      </c>
      <c r="B37" s="140" t="s">
        <v>82</v>
      </c>
      <c r="C37" s="140"/>
      <c r="D37" s="141"/>
      <c r="E37" s="43" t="s">
        <v>20</v>
      </c>
      <c r="F37" s="44"/>
      <c r="G37" s="65">
        <f>1.19* 1533.0336</f>
        <v>1824.309984</v>
      </c>
      <c r="I37" s="4"/>
      <c r="J37" s="4"/>
      <c r="K37" s="4"/>
      <c r="L37" s="59"/>
    </row>
    <row r="38" spans="1:13" s="45" customFormat="1" ht="1.5" hidden="1" customHeight="1" x14ac:dyDescent="0.2">
      <c r="A38" s="42" t="s">
        <v>16</v>
      </c>
      <c r="B38" s="140" t="s">
        <v>47</v>
      </c>
      <c r="C38" s="140"/>
      <c r="D38" s="141"/>
      <c r="E38" s="43" t="s">
        <v>45</v>
      </c>
      <c r="F38" s="44"/>
      <c r="G38" s="62">
        <v>0</v>
      </c>
      <c r="I38" s="59"/>
      <c r="J38" s="59"/>
      <c r="K38" s="59"/>
      <c r="L38" s="59"/>
    </row>
    <row r="39" spans="1:13" s="3" customFormat="1" ht="13.5" thickBot="1" x14ac:dyDescent="0.25">
      <c r="A39" s="34"/>
      <c r="B39" s="144" t="s">
        <v>17</v>
      </c>
      <c r="C39" s="144"/>
      <c r="D39" s="145"/>
      <c r="E39" s="24"/>
      <c r="F39" s="24"/>
      <c r="G39" s="35">
        <f>G26+G29+G32+G34+G36+G37+G38</f>
        <v>15658.588683999998</v>
      </c>
      <c r="H39" s="41"/>
      <c r="I39" s="59"/>
      <c r="J39" s="59"/>
      <c r="K39" s="59"/>
      <c r="L39" s="4"/>
    </row>
    <row r="40" spans="1:13" ht="7.5" customHeight="1" x14ac:dyDescent="0.2">
      <c r="A40" s="7"/>
      <c r="B40" s="7"/>
      <c r="C40" s="7"/>
      <c r="D40" s="7"/>
      <c r="E40" s="7"/>
      <c r="F40" s="7"/>
      <c r="G40" s="7"/>
      <c r="I40" s="59"/>
      <c r="J40" s="59"/>
      <c r="K40" s="59"/>
    </row>
    <row r="41" spans="1:13" x14ac:dyDescent="0.2">
      <c r="A41" s="21" t="s">
        <v>21</v>
      </c>
      <c r="B41" s="21"/>
      <c r="C41" s="21"/>
      <c r="D41" s="7"/>
      <c r="E41" s="7"/>
      <c r="F41" s="7"/>
      <c r="G41" s="7"/>
      <c r="I41" s="58"/>
      <c r="J41" s="59"/>
      <c r="K41" s="59"/>
    </row>
    <row r="42" spans="1:13" ht="7.5" customHeight="1" thickBot="1" x14ac:dyDescent="0.25">
      <c r="A42" s="7"/>
      <c r="B42" s="7"/>
      <c r="C42" s="7"/>
      <c r="D42" s="7"/>
      <c r="E42" s="7"/>
      <c r="F42" s="7"/>
      <c r="G42" s="7"/>
    </row>
    <row r="43" spans="1:13" s="39" customFormat="1" ht="32.25" customHeight="1" thickBot="1" x14ac:dyDescent="0.25">
      <c r="A43" s="53" t="s">
        <v>0</v>
      </c>
      <c r="B43" s="146" t="s">
        <v>1</v>
      </c>
      <c r="C43" s="147"/>
      <c r="D43" s="70" t="s">
        <v>41</v>
      </c>
      <c r="E43" s="70" t="s">
        <v>44</v>
      </c>
      <c r="F43" s="70" t="s">
        <v>42</v>
      </c>
      <c r="G43" s="55" t="s">
        <v>18</v>
      </c>
      <c r="I43" s="60"/>
      <c r="J43" s="60"/>
      <c r="K43" s="60"/>
      <c r="L43" s="60"/>
    </row>
    <row r="44" spans="1:13" s="3" customFormat="1" ht="16.5" customHeight="1" thickBot="1" x14ac:dyDescent="0.25">
      <c r="A44" s="23"/>
      <c r="B44" s="142" t="s">
        <v>19</v>
      </c>
      <c r="C44" s="143"/>
      <c r="D44" s="37"/>
      <c r="E44" s="24"/>
      <c r="F44" s="38">
        <v>0</v>
      </c>
      <c r="G44" s="35">
        <v>0</v>
      </c>
      <c r="H44" s="41"/>
      <c r="I44" s="4"/>
      <c r="J44" s="4"/>
      <c r="K44" s="4"/>
      <c r="L44" s="4"/>
    </row>
    <row r="45" spans="1:13" x14ac:dyDescent="0.2">
      <c r="A45" s="7"/>
      <c r="B45" s="7"/>
      <c r="C45" s="7"/>
      <c r="D45" s="7"/>
      <c r="E45" s="7"/>
      <c r="F45" s="7"/>
      <c r="G45" s="7"/>
      <c r="H45" s="4"/>
    </row>
    <row r="46" spans="1:13" x14ac:dyDescent="0.2">
      <c r="A46" s="7"/>
      <c r="B46" s="7"/>
      <c r="C46" s="7"/>
      <c r="D46" s="7"/>
      <c r="E46" s="7"/>
      <c r="F46" s="7"/>
      <c r="G46" s="7"/>
      <c r="H46" s="4"/>
    </row>
    <row r="47" spans="1:13" x14ac:dyDescent="0.2">
      <c r="A47" s="7"/>
      <c r="B47" s="7"/>
      <c r="C47" s="7"/>
      <c r="D47" s="7"/>
      <c r="E47" s="7"/>
      <c r="F47" s="7"/>
      <c r="G47" s="7"/>
      <c r="H47" s="4"/>
    </row>
    <row r="48" spans="1:13" s="4" customFormat="1" x14ac:dyDescent="0.2">
      <c r="A48" s="11" t="s">
        <v>29</v>
      </c>
      <c r="B48" s="11"/>
      <c r="C48" s="7" t="s">
        <v>48</v>
      </c>
      <c r="D48" s="25"/>
      <c r="E48" s="25"/>
      <c r="F48" s="7"/>
      <c r="G48" s="7" t="s">
        <v>49</v>
      </c>
      <c r="M48"/>
    </row>
    <row r="49" spans="1:13" s="4" customFormat="1" x14ac:dyDescent="0.2">
      <c r="A49" s="11"/>
      <c r="B49" s="11"/>
      <c r="C49" s="7"/>
      <c r="D49" s="26"/>
      <c r="E49" s="26"/>
      <c r="F49" s="7"/>
      <c r="G49" s="7"/>
      <c r="M49"/>
    </row>
    <row r="50" spans="1:13" s="4" customFormat="1" x14ac:dyDescent="0.2">
      <c r="A50" s="7"/>
      <c r="B50" s="7"/>
      <c r="C50" s="7" t="s">
        <v>30</v>
      </c>
      <c r="D50" s="7"/>
      <c r="E50" s="26"/>
      <c r="F50" s="26"/>
      <c r="G50" s="7"/>
      <c r="H50"/>
      <c r="M50"/>
    </row>
    <row r="51" spans="1:13" s="4" customFormat="1" ht="13.5" customHeight="1" x14ac:dyDescent="0.2">
      <c r="A51" s="7"/>
      <c r="B51" s="7"/>
      <c r="C51" s="7"/>
      <c r="D51" s="7"/>
      <c r="E51" s="7"/>
      <c r="F51" s="7"/>
      <c r="G51" s="7"/>
      <c r="H51"/>
    </row>
    <row r="52" spans="1:13" s="4" customFormat="1" x14ac:dyDescent="0.2">
      <c r="A52" s="11" t="s">
        <v>40</v>
      </c>
      <c r="B52" s="7"/>
      <c r="C52" s="7" t="s">
        <v>58</v>
      </c>
      <c r="D52" s="25"/>
      <c r="E52" s="25"/>
      <c r="F52" s="26"/>
      <c r="G52" s="92"/>
      <c r="H52" s="93"/>
    </row>
    <row r="53" spans="1:13" s="4" customFormat="1" ht="11.25" x14ac:dyDescent="0.2">
      <c r="H53" s="49"/>
    </row>
    <row r="54" spans="1:13" s="4" customFormat="1" ht="11.25" x14ac:dyDescent="0.2"/>
    <row r="55" spans="1:13" s="4" customFormat="1" ht="11.25" x14ac:dyDescent="0.2"/>
  </sheetData>
  <mergeCells count="41">
    <mergeCell ref="B44:C44"/>
    <mergeCell ref="B29:D29"/>
    <mergeCell ref="B30:D30"/>
    <mergeCell ref="B31:D31"/>
    <mergeCell ref="B32:D32"/>
    <mergeCell ref="B33:D33"/>
    <mergeCell ref="B34:D34"/>
    <mergeCell ref="B36:D36"/>
    <mergeCell ref="B37:D37"/>
    <mergeCell ref="B38:D38"/>
    <mergeCell ref="B39:D39"/>
    <mergeCell ref="B43:C43"/>
    <mergeCell ref="B35:D35"/>
    <mergeCell ref="B28:D28"/>
    <mergeCell ref="B24:D24"/>
    <mergeCell ref="B25:D25"/>
    <mergeCell ref="C14:E14"/>
    <mergeCell ref="F14:G14"/>
    <mergeCell ref="A15:G15"/>
    <mergeCell ref="A16:G16"/>
    <mergeCell ref="A17:G17"/>
    <mergeCell ref="A19:G19"/>
    <mergeCell ref="B22:D22"/>
    <mergeCell ref="B23:D23"/>
    <mergeCell ref="B26:D26"/>
    <mergeCell ref="B27:D27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16" workbookViewId="0">
      <selection activeCell="G38" sqref="G38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12" t="s">
        <v>50</v>
      </c>
      <c r="B1" s="113"/>
      <c r="C1" s="113"/>
      <c r="D1" s="113"/>
      <c r="E1" s="114" t="s">
        <v>54</v>
      </c>
      <c r="F1" s="114"/>
      <c r="G1" s="114"/>
      <c r="L1" s="61"/>
      <c r="M1" s="4"/>
    </row>
    <row r="2" spans="1:13" ht="15" x14ac:dyDescent="0.2">
      <c r="A2" s="115" t="s">
        <v>51</v>
      </c>
      <c r="B2" s="115"/>
      <c r="C2" s="115"/>
      <c r="D2" s="116" t="s">
        <v>55</v>
      </c>
      <c r="E2" s="116"/>
      <c r="F2" s="116"/>
      <c r="G2" s="116"/>
      <c r="L2" s="61"/>
      <c r="M2" s="4"/>
    </row>
    <row r="3" spans="1:13" ht="15" x14ac:dyDescent="0.2">
      <c r="A3" s="115" t="s">
        <v>52</v>
      </c>
      <c r="B3" s="115"/>
      <c r="C3" s="115"/>
      <c r="D3" s="116" t="s">
        <v>56</v>
      </c>
      <c r="E3" s="116"/>
      <c r="F3" s="116"/>
      <c r="G3" s="116"/>
      <c r="L3" s="61"/>
      <c r="M3" s="4"/>
    </row>
    <row r="4" spans="1:13" ht="15.75" thickBot="1" x14ac:dyDescent="0.25">
      <c r="A4" s="117" t="s">
        <v>53</v>
      </c>
      <c r="B4" s="117"/>
      <c r="C4" s="117"/>
      <c r="D4" s="118" t="s">
        <v>57</v>
      </c>
      <c r="E4" s="118"/>
      <c r="F4" s="118"/>
      <c r="G4" s="118"/>
      <c r="L4" s="61"/>
      <c r="M4" s="4"/>
    </row>
    <row r="5" spans="1:13" ht="28.5" customHeight="1" thickTop="1" x14ac:dyDescent="0.2">
      <c r="A5" s="119" t="s">
        <v>32</v>
      </c>
      <c r="B5" s="120"/>
      <c r="C5" s="22" t="s">
        <v>34</v>
      </c>
      <c r="E5" s="26"/>
    </row>
    <row r="6" spans="1:13" ht="25.5" customHeight="1" x14ac:dyDescent="0.2">
      <c r="A6" s="121" t="s">
        <v>33</v>
      </c>
      <c r="B6" s="122"/>
      <c r="C6" s="33" t="s">
        <v>46</v>
      </c>
      <c r="E6" s="28"/>
    </row>
    <row r="7" spans="1:13" x14ac:dyDescent="0.2">
      <c r="A7" s="123" t="s">
        <v>31</v>
      </c>
      <c r="B7" s="124"/>
      <c r="C7" s="22" t="s">
        <v>59</v>
      </c>
      <c r="E7" s="26"/>
      <c r="F7" s="29"/>
    </row>
    <row r="8" spans="1:13" x14ac:dyDescent="0.2">
      <c r="A8" s="31"/>
      <c r="B8" s="32"/>
      <c r="C8" s="32"/>
      <c r="D8" s="26"/>
      <c r="E8" s="30" t="s">
        <v>37</v>
      </c>
      <c r="F8" s="74" t="s">
        <v>35</v>
      </c>
      <c r="G8" s="63"/>
    </row>
    <row r="9" spans="1:13" x14ac:dyDescent="0.2">
      <c r="A9" s="31"/>
      <c r="B9" s="32"/>
      <c r="C9" s="32"/>
      <c r="D9" s="26"/>
      <c r="E9" s="27"/>
      <c r="F9" s="74" t="s">
        <v>36</v>
      </c>
      <c r="G9" s="64">
        <v>41917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25" t="s">
        <v>22</v>
      </c>
      <c r="E11" s="125" t="s">
        <v>23</v>
      </c>
      <c r="F11" s="127" t="s">
        <v>24</v>
      </c>
      <c r="G11" s="127"/>
    </row>
    <row r="12" spans="1:13" x14ac:dyDescent="0.2">
      <c r="A12" s="6"/>
      <c r="B12" s="7"/>
      <c r="C12" s="7"/>
      <c r="D12" s="126"/>
      <c r="E12" s="126"/>
      <c r="F12" s="9" t="s">
        <v>25</v>
      </c>
      <c r="G12" s="9" t="s">
        <v>26</v>
      </c>
    </row>
    <row r="13" spans="1:13" ht="15" customHeight="1" x14ac:dyDescent="0.2">
      <c r="A13" s="7"/>
      <c r="B13" s="7"/>
      <c r="C13" s="7"/>
      <c r="D13" s="47">
        <v>5</v>
      </c>
      <c r="E13" s="10">
        <v>42886</v>
      </c>
      <c r="F13" s="10">
        <v>42856</v>
      </c>
      <c r="G13" s="10">
        <v>42886</v>
      </c>
    </row>
    <row r="14" spans="1:13" x14ac:dyDescent="0.2">
      <c r="A14" s="7"/>
      <c r="B14" s="7"/>
      <c r="C14" s="128" t="s">
        <v>43</v>
      </c>
      <c r="D14" s="128"/>
      <c r="E14" s="128"/>
      <c r="F14" s="129">
        <f>G38+G43</f>
        <v>14455.478684</v>
      </c>
      <c r="G14" s="129"/>
    </row>
    <row r="15" spans="1:13" ht="14.25" customHeight="1" x14ac:dyDescent="0.2">
      <c r="A15" s="130" t="s">
        <v>38</v>
      </c>
      <c r="B15" s="130"/>
      <c r="C15" s="130"/>
      <c r="D15" s="130" t="s">
        <v>38</v>
      </c>
      <c r="E15" s="130"/>
      <c r="F15" s="130"/>
      <c r="G15" s="130"/>
    </row>
    <row r="16" spans="1:13" ht="11.25" customHeight="1" x14ac:dyDescent="0.2">
      <c r="A16" s="130" t="s">
        <v>39</v>
      </c>
      <c r="B16" s="130"/>
      <c r="C16" s="130"/>
      <c r="D16" s="130"/>
      <c r="E16" s="130"/>
      <c r="F16" s="130"/>
      <c r="G16" s="130"/>
      <c r="H16" s="75"/>
      <c r="I16" s="56"/>
      <c r="J16" s="56"/>
    </row>
    <row r="17" spans="1:12" x14ac:dyDescent="0.2">
      <c r="A17" s="130" t="s">
        <v>60</v>
      </c>
      <c r="B17" s="130"/>
      <c r="C17" s="130"/>
      <c r="D17" s="130"/>
      <c r="E17" s="130"/>
      <c r="F17" s="130"/>
      <c r="G17" s="130"/>
      <c r="H17" s="131"/>
      <c r="I17" s="131"/>
      <c r="J17" s="131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56"/>
      <c r="J18" s="56"/>
    </row>
    <row r="19" spans="1:12" x14ac:dyDescent="0.2">
      <c r="A19" s="132" t="s">
        <v>12</v>
      </c>
      <c r="B19" s="132"/>
      <c r="C19" s="132"/>
      <c r="D19" s="132"/>
      <c r="E19" s="132"/>
      <c r="F19" s="132"/>
      <c r="G19" s="132"/>
      <c r="H19" s="75"/>
      <c r="I19" s="56"/>
      <c r="J19" s="56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40" customFormat="1" ht="34.5" thickBot="1" x14ac:dyDescent="0.25">
      <c r="A22" s="50" t="s">
        <v>0</v>
      </c>
      <c r="B22" s="133" t="s">
        <v>1</v>
      </c>
      <c r="C22" s="133"/>
      <c r="D22" s="133"/>
      <c r="E22" s="76" t="s">
        <v>2</v>
      </c>
      <c r="F22" s="76" t="s">
        <v>28</v>
      </c>
      <c r="G22" s="52" t="s">
        <v>3</v>
      </c>
      <c r="I22" s="57"/>
      <c r="J22" s="57"/>
      <c r="K22" s="57"/>
      <c r="L22" s="57"/>
    </row>
    <row r="23" spans="1:12" x14ac:dyDescent="0.2">
      <c r="A23" s="36" t="s">
        <v>27</v>
      </c>
      <c r="B23" s="134" t="s">
        <v>4</v>
      </c>
      <c r="C23" s="134"/>
      <c r="D23" s="135"/>
      <c r="E23" s="15"/>
      <c r="F23" s="15"/>
      <c r="G23" s="12"/>
    </row>
    <row r="24" spans="1:12" ht="12.75" customHeight="1" x14ac:dyDescent="0.2">
      <c r="A24" s="14" t="s">
        <v>62</v>
      </c>
      <c r="B24" s="138" t="s">
        <v>63</v>
      </c>
      <c r="C24" s="138"/>
      <c r="D24" s="139"/>
      <c r="E24" s="78">
        <v>20</v>
      </c>
      <c r="F24" s="79">
        <f>G24/E24</f>
        <v>127.72750000000001</v>
      </c>
      <c r="G24" s="80">
        <v>2554.5500000000002</v>
      </c>
      <c r="H24" s="81"/>
      <c r="I24" s="61"/>
      <c r="J24" s="61"/>
    </row>
    <row r="25" spans="1:12" x14ac:dyDescent="0.2">
      <c r="A25" s="14" t="s">
        <v>67</v>
      </c>
      <c r="B25" s="138" t="s">
        <v>65</v>
      </c>
      <c r="C25" s="138"/>
      <c r="D25" s="139"/>
      <c r="E25" s="78">
        <v>13</v>
      </c>
      <c r="F25" s="79">
        <f>G25/E25</f>
        <v>291.6376923076923</v>
      </c>
      <c r="G25" s="80">
        <v>3791.29</v>
      </c>
      <c r="H25" s="81"/>
      <c r="I25" s="61"/>
    </row>
    <row r="26" spans="1:12" s="3" customFormat="1" x14ac:dyDescent="0.2">
      <c r="A26" s="17"/>
      <c r="B26" s="136" t="s">
        <v>5</v>
      </c>
      <c r="C26" s="136"/>
      <c r="D26" s="137"/>
      <c r="E26" s="18"/>
      <c r="F26" s="46"/>
      <c r="G26" s="19">
        <f>SUM(G24:G25)</f>
        <v>6345.84</v>
      </c>
      <c r="I26" s="4"/>
      <c r="J26" s="4"/>
      <c r="K26" s="4"/>
      <c r="L26" s="4"/>
    </row>
    <row r="27" spans="1:12" ht="9" customHeight="1" x14ac:dyDescent="0.2">
      <c r="A27" s="14"/>
      <c r="B27" s="138"/>
      <c r="C27" s="138"/>
      <c r="D27" s="139"/>
      <c r="E27" s="20"/>
      <c r="F27" s="44"/>
      <c r="G27" s="16"/>
    </row>
    <row r="28" spans="1:12" x14ac:dyDescent="0.2">
      <c r="A28" s="14" t="s">
        <v>6</v>
      </c>
      <c r="B28" s="138" t="s">
        <v>7</v>
      </c>
      <c r="C28" s="138"/>
      <c r="D28" s="139"/>
      <c r="E28" s="20"/>
      <c r="F28" s="44"/>
      <c r="G28" s="16"/>
    </row>
    <row r="29" spans="1:12" s="3" customFormat="1" x14ac:dyDescent="0.2">
      <c r="A29" s="17"/>
      <c r="B29" s="136" t="s">
        <v>8</v>
      </c>
      <c r="C29" s="136"/>
      <c r="D29" s="137"/>
      <c r="E29" s="18"/>
      <c r="F29" s="46"/>
      <c r="G29" s="19">
        <f>0</f>
        <v>0</v>
      </c>
      <c r="I29" s="4"/>
      <c r="J29" s="4"/>
      <c r="K29" s="4"/>
      <c r="L29" s="4"/>
    </row>
    <row r="30" spans="1:12" ht="9" customHeight="1" x14ac:dyDescent="0.2">
      <c r="A30" s="14"/>
      <c r="B30" s="138"/>
      <c r="C30" s="138"/>
      <c r="D30" s="139"/>
      <c r="E30" s="20"/>
      <c r="F30" s="44"/>
      <c r="G30" s="16"/>
    </row>
    <row r="31" spans="1:12" x14ac:dyDescent="0.2">
      <c r="A31" s="14" t="s">
        <v>9</v>
      </c>
      <c r="B31" s="138" t="s">
        <v>10</v>
      </c>
      <c r="C31" s="138"/>
      <c r="D31" s="139"/>
      <c r="E31" s="20"/>
      <c r="F31" s="44"/>
      <c r="G31" s="16"/>
    </row>
    <row r="32" spans="1:12" s="3" customFormat="1" x14ac:dyDescent="0.2">
      <c r="A32" s="17"/>
      <c r="B32" s="136" t="s">
        <v>11</v>
      </c>
      <c r="C32" s="136"/>
      <c r="D32" s="137"/>
      <c r="E32" s="18"/>
      <c r="F32" s="46"/>
      <c r="G32" s="19">
        <v>0</v>
      </c>
      <c r="I32" s="4"/>
      <c r="J32" s="4"/>
      <c r="K32" s="4"/>
      <c r="L32" s="4"/>
    </row>
    <row r="33" spans="1:13" ht="9" customHeight="1" x14ac:dyDescent="0.2">
      <c r="A33" s="14"/>
      <c r="B33" s="138"/>
      <c r="C33" s="138"/>
      <c r="D33" s="139"/>
      <c r="E33" s="20"/>
      <c r="F33" s="44"/>
      <c r="G33" s="16"/>
    </row>
    <row r="34" spans="1:13" s="45" customFormat="1" x14ac:dyDescent="0.2">
      <c r="A34" s="42" t="s">
        <v>13</v>
      </c>
      <c r="B34" s="140" t="s">
        <v>80</v>
      </c>
      <c r="C34" s="140"/>
      <c r="D34" s="141"/>
      <c r="E34" s="43" t="s">
        <v>20</v>
      </c>
      <c r="F34" s="44"/>
      <c r="G34" s="65">
        <f>1.8* 1533.007</f>
        <v>2759.4126000000001</v>
      </c>
      <c r="I34" s="4"/>
      <c r="J34" s="4"/>
      <c r="K34" s="4"/>
      <c r="L34" s="59"/>
    </row>
    <row r="35" spans="1:13" s="45" customFormat="1" ht="15" customHeight="1" x14ac:dyDescent="0.2">
      <c r="A35" s="42" t="s">
        <v>14</v>
      </c>
      <c r="B35" s="140" t="s">
        <v>81</v>
      </c>
      <c r="C35" s="140"/>
      <c r="D35" s="141"/>
      <c r="E35" s="43" t="s">
        <v>20</v>
      </c>
      <c r="F35" s="44"/>
      <c r="G35" s="65">
        <f>2.3* 1533.007</f>
        <v>3525.9160999999999</v>
      </c>
      <c r="I35" s="4"/>
      <c r="J35" s="4"/>
      <c r="K35" s="4"/>
      <c r="L35" s="59"/>
    </row>
    <row r="36" spans="1:13" s="45" customFormat="1" ht="12.75" customHeight="1" x14ac:dyDescent="0.2">
      <c r="A36" s="42" t="s">
        <v>15</v>
      </c>
      <c r="B36" s="140" t="s">
        <v>82</v>
      </c>
      <c r="C36" s="140"/>
      <c r="D36" s="141"/>
      <c r="E36" s="43" t="s">
        <v>20</v>
      </c>
      <c r="F36" s="44"/>
      <c r="G36" s="65">
        <f>1.19* 1533.0336</f>
        <v>1824.309984</v>
      </c>
      <c r="I36" s="4"/>
      <c r="J36" s="4"/>
      <c r="K36" s="4"/>
      <c r="L36" s="59"/>
    </row>
    <row r="37" spans="1:13" s="45" customFormat="1" ht="1.5" hidden="1" customHeight="1" x14ac:dyDescent="0.2">
      <c r="A37" s="42" t="s">
        <v>16</v>
      </c>
      <c r="B37" s="140" t="s">
        <v>47</v>
      </c>
      <c r="C37" s="140"/>
      <c r="D37" s="141"/>
      <c r="E37" s="43" t="s">
        <v>45</v>
      </c>
      <c r="F37" s="44"/>
      <c r="G37" s="62">
        <v>0</v>
      </c>
      <c r="I37" s="59"/>
      <c r="J37" s="59"/>
      <c r="K37" s="59"/>
      <c r="L37" s="59"/>
    </row>
    <row r="38" spans="1:13" s="3" customFormat="1" ht="13.5" thickBot="1" x14ac:dyDescent="0.25">
      <c r="A38" s="34"/>
      <c r="B38" s="144" t="s">
        <v>17</v>
      </c>
      <c r="C38" s="144"/>
      <c r="D38" s="145"/>
      <c r="E38" s="24"/>
      <c r="F38" s="24"/>
      <c r="G38" s="35">
        <f>G26+G29+G32+G34+G35+G36+G37</f>
        <v>14455.478684</v>
      </c>
      <c r="H38" s="41"/>
      <c r="I38" s="59"/>
      <c r="J38" s="59"/>
      <c r="K38" s="59"/>
      <c r="L38" s="4"/>
    </row>
    <row r="39" spans="1:13" ht="7.5" customHeight="1" x14ac:dyDescent="0.2">
      <c r="A39" s="7"/>
      <c r="B39" s="7"/>
      <c r="C39" s="7"/>
      <c r="D39" s="7"/>
      <c r="E39" s="7"/>
      <c r="F39" s="7"/>
      <c r="G39" s="7"/>
      <c r="I39" s="59"/>
      <c r="J39" s="59"/>
      <c r="K39" s="59"/>
    </row>
    <row r="40" spans="1:13" x14ac:dyDescent="0.2">
      <c r="A40" s="21" t="s">
        <v>21</v>
      </c>
      <c r="B40" s="21"/>
      <c r="C40" s="21"/>
      <c r="D40" s="7"/>
      <c r="E40" s="7"/>
      <c r="F40" s="7"/>
      <c r="G40" s="7"/>
      <c r="I40" s="58"/>
      <c r="J40" s="59"/>
      <c r="K40" s="59"/>
    </row>
    <row r="41" spans="1:13" ht="7.5" customHeight="1" thickBot="1" x14ac:dyDescent="0.25">
      <c r="A41" s="7"/>
      <c r="B41" s="7"/>
      <c r="C41" s="7"/>
      <c r="D41" s="7"/>
      <c r="E41" s="7"/>
      <c r="F41" s="7"/>
      <c r="G41" s="7"/>
    </row>
    <row r="42" spans="1:13" s="39" customFormat="1" ht="32.25" customHeight="1" thickBot="1" x14ac:dyDescent="0.25">
      <c r="A42" s="53" t="s">
        <v>0</v>
      </c>
      <c r="B42" s="146" t="s">
        <v>1</v>
      </c>
      <c r="C42" s="147"/>
      <c r="D42" s="77" t="s">
        <v>41</v>
      </c>
      <c r="E42" s="77" t="s">
        <v>44</v>
      </c>
      <c r="F42" s="77" t="s">
        <v>42</v>
      </c>
      <c r="G42" s="55" t="s">
        <v>18</v>
      </c>
      <c r="I42" s="60"/>
      <c r="J42" s="60"/>
      <c r="K42" s="60"/>
      <c r="L42" s="60"/>
    </row>
    <row r="43" spans="1:13" s="3" customFormat="1" ht="16.5" customHeight="1" thickBot="1" x14ac:dyDescent="0.25">
      <c r="A43" s="23"/>
      <c r="B43" s="142" t="s">
        <v>19</v>
      </c>
      <c r="C43" s="143"/>
      <c r="D43" s="37"/>
      <c r="E43" s="24"/>
      <c r="F43" s="38">
        <v>0</v>
      </c>
      <c r="G43" s="35">
        <v>0</v>
      </c>
      <c r="H43" s="41"/>
      <c r="I43" s="4"/>
      <c r="J43" s="4"/>
      <c r="K43" s="4"/>
      <c r="L43" s="4"/>
    </row>
    <row r="44" spans="1:13" x14ac:dyDescent="0.2">
      <c r="A44" s="7"/>
      <c r="B44" s="7"/>
      <c r="C44" s="7"/>
      <c r="D44" s="7"/>
      <c r="E44" s="7"/>
      <c r="F44" s="7"/>
      <c r="G44" s="7"/>
      <c r="H44" s="4"/>
    </row>
    <row r="45" spans="1:13" x14ac:dyDescent="0.2">
      <c r="A45" s="7"/>
      <c r="B45" s="7"/>
      <c r="C45" s="7"/>
      <c r="D45" s="7"/>
      <c r="E45" s="7"/>
      <c r="F45" s="7"/>
      <c r="G45" s="7"/>
      <c r="H45" s="4"/>
    </row>
    <row r="46" spans="1:13" x14ac:dyDescent="0.2">
      <c r="A46" s="7"/>
      <c r="B46" s="7"/>
      <c r="C46" s="7"/>
      <c r="D46" s="7"/>
      <c r="E46" s="7"/>
      <c r="F46" s="7"/>
      <c r="G46" s="7"/>
      <c r="H46" s="4"/>
    </row>
    <row r="47" spans="1:13" s="4" customFormat="1" x14ac:dyDescent="0.2">
      <c r="A47" s="11" t="s">
        <v>29</v>
      </c>
      <c r="B47" s="11"/>
      <c r="C47" s="7" t="s">
        <v>48</v>
      </c>
      <c r="D47" s="25"/>
      <c r="E47" s="25"/>
      <c r="F47" s="7"/>
      <c r="G47" s="7" t="s">
        <v>49</v>
      </c>
      <c r="M47"/>
    </row>
    <row r="48" spans="1:13" s="4" customFormat="1" x14ac:dyDescent="0.2">
      <c r="A48" s="11"/>
      <c r="B48" s="11"/>
      <c r="C48" s="7"/>
      <c r="D48" s="26"/>
      <c r="E48" s="26"/>
      <c r="F48" s="7"/>
      <c r="G48" s="7"/>
      <c r="M48"/>
    </row>
    <row r="49" spans="1:13" s="4" customFormat="1" x14ac:dyDescent="0.2">
      <c r="A49" s="7"/>
      <c r="B49" s="7"/>
      <c r="C49" s="7" t="s">
        <v>30</v>
      </c>
      <c r="D49" s="7"/>
      <c r="E49" s="26"/>
      <c r="F49" s="26"/>
      <c r="G49" s="7"/>
      <c r="H49"/>
      <c r="M49"/>
    </row>
    <row r="50" spans="1:13" s="4" customFormat="1" ht="13.5" customHeight="1" x14ac:dyDescent="0.2">
      <c r="A50" s="7"/>
      <c r="B50" s="7"/>
      <c r="C50" s="7"/>
      <c r="D50" s="7"/>
      <c r="E50" s="7"/>
      <c r="F50" s="7"/>
      <c r="G50" s="7"/>
      <c r="H50"/>
    </row>
    <row r="51" spans="1:13" s="4" customFormat="1" x14ac:dyDescent="0.2">
      <c r="A51" s="11" t="s">
        <v>40</v>
      </c>
      <c r="B51" s="7"/>
      <c r="C51" s="7" t="s">
        <v>58</v>
      </c>
      <c r="D51" s="25"/>
      <c r="E51" s="25"/>
      <c r="F51" s="26"/>
      <c r="G51" s="92"/>
      <c r="H51" s="93"/>
    </row>
    <row r="52" spans="1:13" s="4" customFormat="1" ht="11.25" x14ac:dyDescent="0.2">
      <c r="H52" s="49"/>
    </row>
    <row r="53" spans="1:13" s="4" customFormat="1" ht="11.25" x14ac:dyDescent="0.2"/>
    <row r="54" spans="1:13" s="4" customFormat="1" ht="11.25" x14ac:dyDescent="0.2"/>
  </sheetData>
  <mergeCells count="40">
    <mergeCell ref="A1:D1"/>
    <mergeCell ref="E1:G1"/>
    <mergeCell ref="A2:C2"/>
    <mergeCell ref="D2:G2"/>
    <mergeCell ref="A3:C3"/>
    <mergeCell ref="D3:G3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5:G15"/>
    <mergeCell ref="A16:G16"/>
    <mergeCell ref="A17:G17"/>
    <mergeCell ref="B32:D32"/>
    <mergeCell ref="A19:G19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42:C42"/>
    <mergeCell ref="B43:C43"/>
    <mergeCell ref="B33:D33"/>
    <mergeCell ref="B34:D34"/>
    <mergeCell ref="B35:D35"/>
    <mergeCell ref="B36:D36"/>
    <mergeCell ref="B37:D37"/>
    <mergeCell ref="B38:D38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19" workbookViewId="0">
      <selection activeCell="G38" sqref="G38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12" t="s">
        <v>50</v>
      </c>
      <c r="B1" s="113"/>
      <c r="C1" s="113"/>
      <c r="D1" s="113"/>
      <c r="E1" s="114" t="s">
        <v>54</v>
      </c>
      <c r="F1" s="114"/>
      <c r="G1" s="114"/>
      <c r="L1" s="61"/>
      <c r="M1" s="4"/>
    </row>
    <row r="2" spans="1:13" ht="15" x14ac:dyDescent="0.2">
      <c r="A2" s="115" t="s">
        <v>51</v>
      </c>
      <c r="B2" s="115"/>
      <c r="C2" s="115"/>
      <c r="D2" s="116" t="s">
        <v>55</v>
      </c>
      <c r="E2" s="116"/>
      <c r="F2" s="116"/>
      <c r="G2" s="116"/>
      <c r="L2" s="61"/>
      <c r="M2" s="4"/>
    </row>
    <row r="3" spans="1:13" ht="15" x14ac:dyDescent="0.2">
      <c r="A3" s="115" t="s">
        <v>52</v>
      </c>
      <c r="B3" s="115"/>
      <c r="C3" s="115"/>
      <c r="D3" s="116" t="s">
        <v>56</v>
      </c>
      <c r="E3" s="116"/>
      <c r="F3" s="116"/>
      <c r="G3" s="116"/>
      <c r="L3" s="61"/>
      <c r="M3" s="4"/>
    </row>
    <row r="4" spans="1:13" ht="15.75" thickBot="1" x14ac:dyDescent="0.25">
      <c r="A4" s="117" t="s">
        <v>53</v>
      </c>
      <c r="B4" s="117"/>
      <c r="C4" s="117"/>
      <c r="D4" s="118" t="s">
        <v>57</v>
      </c>
      <c r="E4" s="118"/>
      <c r="F4" s="118"/>
      <c r="G4" s="118"/>
      <c r="L4" s="61"/>
      <c r="M4" s="4"/>
    </row>
    <row r="5" spans="1:13" ht="28.5" customHeight="1" thickTop="1" x14ac:dyDescent="0.2">
      <c r="A5" s="119" t="s">
        <v>32</v>
      </c>
      <c r="B5" s="120"/>
      <c r="C5" s="22" t="s">
        <v>34</v>
      </c>
      <c r="E5" s="26"/>
    </row>
    <row r="6" spans="1:13" ht="25.5" customHeight="1" x14ac:dyDescent="0.2">
      <c r="A6" s="121" t="s">
        <v>33</v>
      </c>
      <c r="B6" s="122"/>
      <c r="C6" s="33" t="s">
        <v>46</v>
      </c>
      <c r="E6" s="28"/>
    </row>
    <row r="7" spans="1:13" x14ac:dyDescent="0.2">
      <c r="A7" s="123" t="s">
        <v>31</v>
      </c>
      <c r="B7" s="124"/>
      <c r="C7" s="22" t="s">
        <v>59</v>
      </c>
      <c r="E7" s="26"/>
      <c r="F7" s="29"/>
    </row>
    <row r="8" spans="1:13" x14ac:dyDescent="0.2">
      <c r="A8" s="31"/>
      <c r="B8" s="32"/>
      <c r="C8" s="32"/>
      <c r="D8" s="26"/>
      <c r="E8" s="30" t="s">
        <v>37</v>
      </c>
      <c r="F8" s="85" t="s">
        <v>35</v>
      </c>
      <c r="G8" s="63"/>
    </row>
    <row r="9" spans="1:13" x14ac:dyDescent="0.2">
      <c r="A9" s="31"/>
      <c r="B9" s="32"/>
      <c r="C9" s="32"/>
      <c r="D9" s="26"/>
      <c r="E9" s="27"/>
      <c r="F9" s="85" t="s">
        <v>36</v>
      </c>
      <c r="G9" s="64">
        <v>41917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25" t="s">
        <v>22</v>
      </c>
      <c r="E11" s="125" t="s">
        <v>23</v>
      </c>
      <c r="F11" s="127" t="s">
        <v>24</v>
      </c>
      <c r="G11" s="127"/>
    </row>
    <row r="12" spans="1:13" x14ac:dyDescent="0.2">
      <c r="A12" s="6"/>
      <c r="B12" s="7"/>
      <c r="C12" s="7"/>
      <c r="D12" s="126"/>
      <c r="E12" s="126"/>
      <c r="F12" s="9" t="s">
        <v>25</v>
      </c>
      <c r="G12" s="9" t="s">
        <v>26</v>
      </c>
    </row>
    <row r="13" spans="1:13" ht="15" customHeight="1" x14ac:dyDescent="0.2">
      <c r="A13" s="7"/>
      <c r="B13" s="7"/>
      <c r="C13" s="7"/>
      <c r="D13" s="47">
        <v>6</v>
      </c>
      <c r="E13" s="10">
        <v>42916</v>
      </c>
      <c r="F13" s="10">
        <v>42887</v>
      </c>
      <c r="G13" s="10">
        <v>42916</v>
      </c>
    </row>
    <row r="14" spans="1:13" x14ac:dyDescent="0.2">
      <c r="A14" s="7"/>
      <c r="B14" s="7"/>
      <c r="C14" s="128" t="s">
        <v>43</v>
      </c>
      <c r="D14" s="128"/>
      <c r="E14" s="128"/>
      <c r="F14" s="129">
        <f>G38+G43</f>
        <v>14451.188683999999</v>
      </c>
      <c r="G14" s="129"/>
    </row>
    <row r="15" spans="1:13" ht="14.25" customHeight="1" x14ac:dyDescent="0.2">
      <c r="A15" s="130" t="s">
        <v>38</v>
      </c>
      <c r="B15" s="130"/>
      <c r="C15" s="130"/>
      <c r="D15" s="130" t="s">
        <v>38</v>
      </c>
      <c r="E15" s="130"/>
      <c r="F15" s="130"/>
      <c r="G15" s="130"/>
    </row>
    <row r="16" spans="1:13" ht="11.25" customHeight="1" x14ac:dyDescent="0.2">
      <c r="A16" s="130" t="s">
        <v>39</v>
      </c>
      <c r="B16" s="130"/>
      <c r="C16" s="130"/>
      <c r="D16" s="130"/>
      <c r="E16" s="130"/>
      <c r="F16" s="130"/>
      <c r="G16" s="130"/>
      <c r="H16" s="84"/>
      <c r="I16" s="56"/>
      <c r="J16" s="56"/>
    </row>
    <row r="17" spans="1:12" x14ac:dyDescent="0.2">
      <c r="A17" s="130" t="s">
        <v>60</v>
      </c>
      <c r="B17" s="130"/>
      <c r="C17" s="130"/>
      <c r="D17" s="130"/>
      <c r="E17" s="130"/>
      <c r="F17" s="130"/>
      <c r="G17" s="130"/>
      <c r="H17" s="131"/>
      <c r="I17" s="131"/>
      <c r="J17" s="131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56"/>
      <c r="J18" s="56"/>
    </row>
    <row r="19" spans="1:12" x14ac:dyDescent="0.2">
      <c r="A19" s="132" t="s">
        <v>12</v>
      </c>
      <c r="B19" s="132"/>
      <c r="C19" s="132"/>
      <c r="D19" s="132"/>
      <c r="E19" s="132"/>
      <c r="F19" s="132"/>
      <c r="G19" s="132"/>
      <c r="H19" s="84"/>
      <c r="I19" s="56"/>
      <c r="J19" s="56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40" customFormat="1" ht="34.5" thickBot="1" x14ac:dyDescent="0.25">
      <c r="A22" s="50" t="s">
        <v>0</v>
      </c>
      <c r="B22" s="133" t="s">
        <v>1</v>
      </c>
      <c r="C22" s="133"/>
      <c r="D22" s="133"/>
      <c r="E22" s="83" t="s">
        <v>2</v>
      </c>
      <c r="F22" s="83" t="s">
        <v>28</v>
      </c>
      <c r="G22" s="52" t="s">
        <v>3</v>
      </c>
      <c r="I22" s="57"/>
      <c r="J22" s="57"/>
      <c r="K22" s="57"/>
      <c r="L22" s="57"/>
    </row>
    <row r="23" spans="1:12" x14ac:dyDescent="0.2">
      <c r="A23" s="36" t="s">
        <v>27</v>
      </c>
      <c r="B23" s="134" t="s">
        <v>4</v>
      </c>
      <c r="C23" s="134"/>
      <c r="D23" s="135"/>
      <c r="E23" s="15"/>
      <c r="F23" s="15"/>
      <c r="G23" s="12"/>
    </row>
    <row r="24" spans="1:12" ht="12.75" customHeight="1" x14ac:dyDescent="0.2">
      <c r="A24" s="14" t="s">
        <v>62</v>
      </c>
      <c r="B24" s="138" t="s">
        <v>63</v>
      </c>
      <c r="C24" s="138"/>
      <c r="D24" s="139"/>
      <c r="E24" s="78">
        <v>21</v>
      </c>
      <c r="F24" s="79">
        <f>G24/E24</f>
        <v>138.98190476190476</v>
      </c>
      <c r="G24" s="80">
        <v>2918.62</v>
      </c>
      <c r="H24" s="81"/>
      <c r="I24" s="61"/>
      <c r="J24" s="61"/>
    </row>
    <row r="25" spans="1:12" x14ac:dyDescent="0.2">
      <c r="A25" s="14" t="s">
        <v>67</v>
      </c>
      <c r="B25" s="138" t="s">
        <v>66</v>
      </c>
      <c r="C25" s="138"/>
      <c r="D25" s="139"/>
      <c r="E25" s="78">
        <v>13</v>
      </c>
      <c r="F25" s="79">
        <f>G25/E25</f>
        <v>263.30230769230769</v>
      </c>
      <c r="G25" s="80">
        <v>3422.93</v>
      </c>
      <c r="H25" s="81"/>
      <c r="I25" s="61"/>
    </row>
    <row r="26" spans="1:12" s="3" customFormat="1" x14ac:dyDescent="0.2">
      <c r="A26" s="17"/>
      <c r="B26" s="136" t="s">
        <v>5</v>
      </c>
      <c r="C26" s="136"/>
      <c r="D26" s="137"/>
      <c r="E26" s="18"/>
      <c r="F26" s="46"/>
      <c r="G26" s="19">
        <f>SUM(G24:G25)</f>
        <v>6341.5499999999993</v>
      </c>
      <c r="I26" s="4"/>
      <c r="J26" s="4"/>
      <c r="K26" s="4"/>
      <c r="L26" s="4"/>
    </row>
    <row r="27" spans="1:12" ht="9" customHeight="1" x14ac:dyDescent="0.2">
      <c r="A27" s="14"/>
      <c r="B27" s="138"/>
      <c r="C27" s="138"/>
      <c r="D27" s="139"/>
      <c r="E27" s="20"/>
      <c r="F27" s="44"/>
      <c r="G27" s="16"/>
    </row>
    <row r="28" spans="1:12" x14ac:dyDescent="0.2">
      <c r="A28" s="14" t="s">
        <v>6</v>
      </c>
      <c r="B28" s="138" t="s">
        <v>7</v>
      </c>
      <c r="C28" s="138"/>
      <c r="D28" s="139"/>
      <c r="E28" s="20"/>
      <c r="F28" s="44"/>
      <c r="G28" s="16"/>
    </row>
    <row r="29" spans="1:12" s="3" customFormat="1" x14ac:dyDescent="0.2">
      <c r="A29" s="17"/>
      <c r="B29" s="136" t="s">
        <v>8</v>
      </c>
      <c r="C29" s="136"/>
      <c r="D29" s="137"/>
      <c r="E29" s="18"/>
      <c r="F29" s="46"/>
      <c r="G29" s="19">
        <f>0</f>
        <v>0</v>
      </c>
      <c r="I29" s="4"/>
      <c r="J29" s="4"/>
      <c r="K29" s="4"/>
      <c r="L29" s="4"/>
    </row>
    <row r="30" spans="1:12" ht="9" customHeight="1" x14ac:dyDescent="0.2">
      <c r="A30" s="14"/>
      <c r="B30" s="138"/>
      <c r="C30" s="138"/>
      <c r="D30" s="139"/>
      <c r="E30" s="20"/>
      <c r="F30" s="44"/>
      <c r="G30" s="16"/>
    </row>
    <row r="31" spans="1:12" x14ac:dyDescent="0.2">
      <c r="A31" s="14" t="s">
        <v>9</v>
      </c>
      <c r="B31" s="138" t="s">
        <v>10</v>
      </c>
      <c r="C31" s="138"/>
      <c r="D31" s="139"/>
      <c r="E31" s="20"/>
      <c r="F31" s="44"/>
      <c r="G31" s="16"/>
    </row>
    <row r="32" spans="1:12" s="3" customFormat="1" x14ac:dyDescent="0.2">
      <c r="A32" s="17"/>
      <c r="B32" s="136" t="s">
        <v>11</v>
      </c>
      <c r="C32" s="136"/>
      <c r="D32" s="137"/>
      <c r="E32" s="18"/>
      <c r="F32" s="46"/>
      <c r="G32" s="19">
        <v>0</v>
      </c>
      <c r="I32" s="4"/>
      <c r="J32" s="4"/>
      <c r="K32" s="4"/>
      <c r="L32" s="4"/>
    </row>
    <row r="33" spans="1:13" ht="9" customHeight="1" x14ac:dyDescent="0.2">
      <c r="A33" s="14"/>
      <c r="B33" s="138"/>
      <c r="C33" s="138"/>
      <c r="D33" s="139"/>
      <c r="E33" s="20"/>
      <c r="F33" s="44"/>
      <c r="G33" s="16"/>
    </row>
    <row r="34" spans="1:13" s="45" customFormat="1" x14ac:dyDescent="0.2">
      <c r="A34" s="42" t="s">
        <v>13</v>
      </c>
      <c r="B34" s="140" t="s">
        <v>80</v>
      </c>
      <c r="C34" s="140"/>
      <c r="D34" s="141"/>
      <c r="E34" s="43" t="s">
        <v>20</v>
      </c>
      <c r="F34" s="44"/>
      <c r="G34" s="65">
        <f>1.8* 1533.007</f>
        <v>2759.4126000000001</v>
      </c>
      <c r="I34" s="4"/>
      <c r="J34" s="4"/>
      <c r="K34" s="4"/>
      <c r="L34" s="59"/>
    </row>
    <row r="35" spans="1:13" s="45" customFormat="1" ht="15" customHeight="1" x14ac:dyDescent="0.2">
      <c r="A35" s="42" t="s">
        <v>14</v>
      </c>
      <c r="B35" s="140" t="s">
        <v>81</v>
      </c>
      <c r="C35" s="140"/>
      <c r="D35" s="141"/>
      <c r="E35" s="43" t="s">
        <v>20</v>
      </c>
      <c r="F35" s="44"/>
      <c r="G35" s="65">
        <f>2.3* 1533.007</f>
        <v>3525.9160999999999</v>
      </c>
      <c r="I35" s="4"/>
      <c r="J35" s="4"/>
      <c r="K35" s="4"/>
      <c r="L35" s="59"/>
    </row>
    <row r="36" spans="1:13" s="45" customFormat="1" ht="12.75" customHeight="1" x14ac:dyDescent="0.2">
      <c r="A36" s="42" t="s">
        <v>15</v>
      </c>
      <c r="B36" s="140" t="s">
        <v>82</v>
      </c>
      <c r="C36" s="140"/>
      <c r="D36" s="141"/>
      <c r="E36" s="43" t="s">
        <v>20</v>
      </c>
      <c r="F36" s="44"/>
      <c r="G36" s="65">
        <f>1.19* 1533.0336</f>
        <v>1824.309984</v>
      </c>
      <c r="I36" s="4"/>
      <c r="J36" s="4"/>
      <c r="K36" s="4"/>
      <c r="L36" s="59"/>
    </row>
    <row r="37" spans="1:13" s="45" customFormat="1" ht="1.5" hidden="1" customHeight="1" x14ac:dyDescent="0.2">
      <c r="A37" s="42" t="s">
        <v>16</v>
      </c>
      <c r="B37" s="140" t="s">
        <v>47</v>
      </c>
      <c r="C37" s="140"/>
      <c r="D37" s="141"/>
      <c r="E37" s="43" t="s">
        <v>45</v>
      </c>
      <c r="F37" s="44"/>
      <c r="G37" s="62">
        <v>0</v>
      </c>
      <c r="I37" s="59"/>
      <c r="J37" s="59"/>
      <c r="K37" s="59"/>
      <c r="L37" s="59"/>
    </row>
    <row r="38" spans="1:13" s="3" customFormat="1" ht="13.5" thickBot="1" x14ac:dyDescent="0.25">
      <c r="A38" s="34"/>
      <c r="B38" s="144" t="s">
        <v>17</v>
      </c>
      <c r="C38" s="144"/>
      <c r="D38" s="145"/>
      <c r="E38" s="24"/>
      <c r="F38" s="24"/>
      <c r="G38" s="35">
        <f>G26+G29+G32+G34+G35+G36+G37</f>
        <v>14451.188683999999</v>
      </c>
      <c r="H38" s="41"/>
      <c r="I38" s="59"/>
      <c r="J38" s="59"/>
      <c r="K38" s="59"/>
      <c r="L38" s="4"/>
    </row>
    <row r="39" spans="1:13" ht="7.5" customHeight="1" x14ac:dyDescent="0.2">
      <c r="A39" s="7"/>
      <c r="B39" s="7"/>
      <c r="C39" s="7"/>
      <c r="D39" s="7"/>
      <c r="E39" s="7"/>
      <c r="F39" s="7"/>
      <c r="G39" s="7"/>
      <c r="I39" s="59"/>
      <c r="J39" s="59"/>
      <c r="K39" s="59"/>
    </row>
    <row r="40" spans="1:13" x14ac:dyDescent="0.2">
      <c r="A40" s="21" t="s">
        <v>21</v>
      </c>
      <c r="B40" s="21"/>
      <c r="C40" s="21"/>
      <c r="D40" s="7"/>
      <c r="E40" s="7"/>
      <c r="F40" s="7"/>
      <c r="G40" s="7"/>
      <c r="I40" s="58"/>
      <c r="J40" s="59"/>
      <c r="K40" s="59"/>
    </row>
    <row r="41" spans="1:13" ht="7.5" customHeight="1" thickBot="1" x14ac:dyDescent="0.25">
      <c r="A41" s="7"/>
      <c r="B41" s="7"/>
      <c r="C41" s="7"/>
      <c r="D41" s="7"/>
      <c r="E41" s="7"/>
      <c r="F41" s="7"/>
      <c r="G41" s="7"/>
    </row>
    <row r="42" spans="1:13" s="39" customFormat="1" ht="32.25" customHeight="1" thickBot="1" x14ac:dyDescent="0.25">
      <c r="A42" s="53" t="s">
        <v>0</v>
      </c>
      <c r="B42" s="146" t="s">
        <v>1</v>
      </c>
      <c r="C42" s="147"/>
      <c r="D42" s="82" t="s">
        <v>41</v>
      </c>
      <c r="E42" s="82" t="s">
        <v>44</v>
      </c>
      <c r="F42" s="82" t="s">
        <v>42</v>
      </c>
      <c r="G42" s="55" t="s">
        <v>18</v>
      </c>
      <c r="I42" s="60"/>
      <c r="J42" s="60"/>
      <c r="K42" s="60"/>
      <c r="L42" s="60"/>
    </row>
    <row r="43" spans="1:13" s="3" customFormat="1" ht="16.5" customHeight="1" thickBot="1" x14ac:dyDescent="0.25">
      <c r="A43" s="23"/>
      <c r="B43" s="142" t="s">
        <v>19</v>
      </c>
      <c r="C43" s="143"/>
      <c r="D43" s="37"/>
      <c r="E43" s="24"/>
      <c r="F43" s="38">
        <v>0</v>
      </c>
      <c r="G43" s="35">
        <v>0</v>
      </c>
      <c r="H43" s="41"/>
      <c r="I43" s="4"/>
      <c r="J43" s="4"/>
      <c r="K43" s="4"/>
      <c r="L43" s="4"/>
    </row>
    <row r="44" spans="1:13" x14ac:dyDescent="0.2">
      <c r="A44" s="7"/>
      <c r="B44" s="7"/>
      <c r="C44" s="7"/>
      <c r="D44" s="7"/>
      <c r="E44" s="7"/>
      <c r="F44" s="7"/>
      <c r="G44" s="7"/>
      <c r="H44" s="4"/>
    </row>
    <row r="45" spans="1:13" x14ac:dyDescent="0.2">
      <c r="A45" s="7"/>
      <c r="B45" s="7"/>
      <c r="C45" s="7"/>
      <c r="D45" s="7"/>
      <c r="E45" s="7"/>
      <c r="F45" s="7"/>
      <c r="G45" s="7"/>
      <c r="H45" s="4"/>
    </row>
    <row r="46" spans="1:13" x14ac:dyDescent="0.2">
      <c r="A46" s="7"/>
      <c r="B46" s="7"/>
      <c r="C46" s="7"/>
      <c r="D46" s="7"/>
      <c r="E46" s="7"/>
      <c r="F46" s="7"/>
      <c r="G46" s="7"/>
      <c r="H46" s="4"/>
    </row>
    <row r="47" spans="1:13" s="4" customFormat="1" x14ac:dyDescent="0.2">
      <c r="A47" s="11" t="s">
        <v>29</v>
      </c>
      <c r="B47" s="11"/>
      <c r="C47" s="7" t="s">
        <v>48</v>
      </c>
      <c r="D47" s="25"/>
      <c r="E47" s="25"/>
      <c r="F47" s="7"/>
      <c r="G47" s="7" t="s">
        <v>49</v>
      </c>
      <c r="M47"/>
    </row>
    <row r="48" spans="1:13" s="4" customFormat="1" x14ac:dyDescent="0.2">
      <c r="A48" s="11"/>
      <c r="B48" s="11"/>
      <c r="C48" s="7"/>
      <c r="D48" s="26"/>
      <c r="E48" s="26"/>
      <c r="F48" s="7"/>
      <c r="G48" s="7"/>
      <c r="M48"/>
    </row>
    <row r="49" spans="1:13" s="4" customFormat="1" x14ac:dyDescent="0.2">
      <c r="A49" s="7"/>
      <c r="B49" s="7"/>
      <c r="C49" s="7" t="s">
        <v>30</v>
      </c>
      <c r="D49" s="7"/>
      <c r="E49" s="26"/>
      <c r="F49" s="26"/>
      <c r="G49" s="7"/>
      <c r="H49"/>
      <c r="M49"/>
    </row>
    <row r="50" spans="1:13" s="4" customFormat="1" ht="13.5" customHeight="1" x14ac:dyDescent="0.2">
      <c r="A50" s="7"/>
      <c r="B50" s="7"/>
      <c r="C50" s="7"/>
      <c r="D50" s="7"/>
      <c r="E50" s="7"/>
      <c r="F50" s="7"/>
      <c r="G50" s="7"/>
      <c r="H50"/>
    </row>
    <row r="51" spans="1:13" s="4" customFormat="1" x14ac:dyDescent="0.2">
      <c r="A51" s="11" t="s">
        <v>40</v>
      </c>
      <c r="B51" s="7"/>
      <c r="C51" s="7" t="s">
        <v>58</v>
      </c>
      <c r="D51" s="25"/>
      <c r="E51" s="25"/>
      <c r="F51" s="26"/>
      <c r="G51" s="92"/>
      <c r="H51" s="86"/>
    </row>
    <row r="52" spans="1:13" s="4" customFormat="1" ht="11.25" x14ac:dyDescent="0.2">
      <c r="H52" s="49"/>
    </row>
    <row r="53" spans="1:13" s="4" customFormat="1" ht="11.25" x14ac:dyDescent="0.2"/>
    <row r="54" spans="1:13" s="4" customFormat="1" ht="11.25" x14ac:dyDescent="0.2"/>
  </sheetData>
  <mergeCells count="40">
    <mergeCell ref="B42:C42"/>
    <mergeCell ref="B43:C43"/>
    <mergeCell ref="B33:D33"/>
    <mergeCell ref="B34:D34"/>
    <mergeCell ref="B35:D35"/>
    <mergeCell ref="B36:D36"/>
    <mergeCell ref="B37:D37"/>
    <mergeCell ref="B38:D38"/>
    <mergeCell ref="B32:D32"/>
    <mergeCell ref="A19:G19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5:G15"/>
    <mergeCell ref="A16:G16"/>
    <mergeCell ref="A17:G17"/>
    <mergeCell ref="A1:D1"/>
    <mergeCell ref="E1:G1"/>
    <mergeCell ref="A2:C2"/>
    <mergeCell ref="D2:G2"/>
    <mergeCell ref="A3:C3"/>
    <mergeCell ref="D3:G3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16" workbookViewId="0">
      <selection activeCell="G39" sqref="G39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12" t="s">
        <v>50</v>
      </c>
      <c r="B1" s="113"/>
      <c r="C1" s="113"/>
      <c r="D1" s="113"/>
      <c r="E1" s="114" t="s">
        <v>54</v>
      </c>
      <c r="F1" s="114"/>
      <c r="G1" s="114"/>
      <c r="L1" s="61"/>
      <c r="M1" s="4"/>
    </row>
    <row r="2" spans="1:13" ht="15" x14ac:dyDescent="0.2">
      <c r="A2" s="115" t="s">
        <v>51</v>
      </c>
      <c r="B2" s="115"/>
      <c r="C2" s="115"/>
      <c r="D2" s="116" t="s">
        <v>55</v>
      </c>
      <c r="E2" s="116"/>
      <c r="F2" s="116"/>
      <c r="G2" s="116"/>
      <c r="L2" s="61"/>
      <c r="M2" s="4"/>
    </row>
    <row r="3" spans="1:13" ht="15" x14ac:dyDescent="0.2">
      <c r="A3" s="115" t="s">
        <v>52</v>
      </c>
      <c r="B3" s="115"/>
      <c r="C3" s="115"/>
      <c r="D3" s="116" t="s">
        <v>56</v>
      </c>
      <c r="E3" s="116"/>
      <c r="F3" s="116"/>
      <c r="G3" s="116"/>
      <c r="L3" s="61"/>
      <c r="M3" s="4"/>
    </row>
    <row r="4" spans="1:13" ht="15.75" thickBot="1" x14ac:dyDescent="0.25">
      <c r="A4" s="117" t="s">
        <v>53</v>
      </c>
      <c r="B4" s="117"/>
      <c r="C4" s="117"/>
      <c r="D4" s="118" t="s">
        <v>57</v>
      </c>
      <c r="E4" s="118"/>
      <c r="F4" s="118"/>
      <c r="G4" s="118"/>
      <c r="L4" s="61"/>
      <c r="M4" s="4"/>
    </row>
    <row r="5" spans="1:13" ht="28.5" customHeight="1" thickTop="1" x14ac:dyDescent="0.2">
      <c r="A5" s="119" t="s">
        <v>32</v>
      </c>
      <c r="B5" s="120"/>
      <c r="C5" s="22" t="s">
        <v>34</v>
      </c>
      <c r="E5" s="26"/>
    </row>
    <row r="6" spans="1:13" ht="25.5" customHeight="1" x14ac:dyDescent="0.2">
      <c r="A6" s="121" t="s">
        <v>33</v>
      </c>
      <c r="B6" s="122"/>
      <c r="C6" s="33" t="s">
        <v>46</v>
      </c>
      <c r="E6" s="28"/>
    </row>
    <row r="7" spans="1:13" x14ac:dyDescent="0.2">
      <c r="A7" s="123" t="s">
        <v>31</v>
      </c>
      <c r="B7" s="124"/>
      <c r="C7" s="22" t="s">
        <v>59</v>
      </c>
      <c r="E7" s="26"/>
      <c r="F7" s="29"/>
    </row>
    <row r="8" spans="1:13" x14ac:dyDescent="0.2">
      <c r="A8" s="31"/>
      <c r="B8" s="32"/>
      <c r="C8" s="32"/>
      <c r="D8" s="26"/>
      <c r="E8" s="30" t="s">
        <v>37</v>
      </c>
      <c r="F8" s="85" t="s">
        <v>35</v>
      </c>
      <c r="G8" s="63"/>
    </row>
    <row r="9" spans="1:13" x14ac:dyDescent="0.2">
      <c r="A9" s="31"/>
      <c r="B9" s="32"/>
      <c r="C9" s="32"/>
      <c r="D9" s="26"/>
      <c r="E9" s="27"/>
      <c r="F9" s="85" t="s">
        <v>36</v>
      </c>
      <c r="G9" s="64">
        <v>41917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25" t="s">
        <v>22</v>
      </c>
      <c r="E11" s="125" t="s">
        <v>23</v>
      </c>
      <c r="F11" s="127" t="s">
        <v>24</v>
      </c>
      <c r="G11" s="127"/>
    </row>
    <row r="12" spans="1:13" x14ac:dyDescent="0.2">
      <c r="A12" s="6"/>
      <c r="B12" s="7"/>
      <c r="C12" s="7"/>
      <c r="D12" s="126"/>
      <c r="E12" s="126"/>
      <c r="F12" s="9" t="s">
        <v>25</v>
      </c>
      <c r="G12" s="9" t="s">
        <v>26</v>
      </c>
    </row>
    <row r="13" spans="1:13" ht="15" customHeight="1" x14ac:dyDescent="0.2">
      <c r="A13" s="7"/>
      <c r="B13" s="7"/>
      <c r="C13" s="7"/>
      <c r="D13" s="47">
        <v>7</v>
      </c>
      <c r="E13" s="10">
        <v>42947</v>
      </c>
      <c r="F13" s="10">
        <v>42917</v>
      </c>
      <c r="G13" s="10">
        <v>42947</v>
      </c>
    </row>
    <row r="14" spans="1:13" x14ac:dyDescent="0.2">
      <c r="A14" s="7"/>
      <c r="B14" s="7"/>
      <c r="C14" s="128" t="s">
        <v>43</v>
      </c>
      <c r="D14" s="128"/>
      <c r="E14" s="128"/>
      <c r="F14" s="129">
        <f>G39+G44</f>
        <v>14188.968683999999</v>
      </c>
      <c r="G14" s="129"/>
    </row>
    <row r="15" spans="1:13" ht="14.25" customHeight="1" x14ac:dyDescent="0.2">
      <c r="A15" s="130" t="s">
        <v>38</v>
      </c>
      <c r="B15" s="130"/>
      <c r="C15" s="130"/>
      <c r="D15" s="130" t="s">
        <v>38</v>
      </c>
      <c r="E15" s="130"/>
      <c r="F15" s="130"/>
      <c r="G15" s="130"/>
    </row>
    <row r="16" spans="1:13" ht="11.25" customHeight="1" x14ac:dyDescent="0.2">
      <c r="A16" s="130" t="s">
        <v>39</v>
      </c>
      <c r="B16" s="130"/>
      <c r="C16" s="130"/>
      <c r="D16" s="130"/>
      <c r="E16" s="130"/>
      <c r="F16" s="130"/>
      <c r="G16" s="130"/>
      <c r="H16" s="84"/>
      <c r="I16" s="56"/>
      <c r="J16" s="56"/>
    </row>
    <row r="17" spans="1:12" x14ac:dyDescent="0.2">
      <c r="A17" s="130" t="s">
        <v>60</v>
      </c>
      <c r="B17" s="130"/>
      <c r="C17" s="130"/>
      <c r="D17" s="130"/>
      <c r="E17" s="130"/>
      <c r="F17" s="130"/>
      <c r="G17" s="130"/>
      <c r="H17" s="131"/>
      <c r="I17" s="131"/>
      <c r="J17" s="131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56"/>
      <c r="J18" s="56"/>
    </row>
    <row r="19" spans="1:12" x14ac:dyDescent="0.2">
      <c r="A19" s="132" t="s">
        <v>12</v>
      </c>
      <c r="B19" s="132"/>
      <c r="C19" s="132"/>
      <c r="D19" s="132"/>
      <c r="E19" s="132"/>
      <c r="F19" s="132"/>
      <c r="G19" s="132"/>
      <c r="H19" s="84"/>
      <c r="I19" s="56"/>
      <c r="J19" s="56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40" customFormat="1" ht="34.5" thickBot="1" x14ac:dyDescent="0.25">
      <c r="A22" s="50" t="s">
        <v>0</v>
      </c>
      <c r="B22" s="133" t="s">
        <v>1</v>
      </c>
      <c r="C22" s="133"/>
      <c r="D22" s="133"/>
      <c r="E22" s="83" t="s">
        <v>2</v>
      </c>
      <c r="F22" s="83" t="s">
        <v>28</v>
      </c>
      <c r="G22" s="52" t="s">
        <v>3</v>
      </c>
      <c r="I22" s="57"/>
      <c r="J22" s="57"/>
      <c r="K22" s="57"/>
      <c r="L22" s="57"/>
    </row>
    <row r="23" spans="1:12" x14ac:dyDescent="0.2">
      <c r="A23" s="36" t="s">
        <v>27</v>
      </c>
      <c r="B23" s="134" t="s">
        <v>4</v>
      </c>
      <c r="C23" s="134"/>
      <c r="D23" s="135"/>
      <c r="E23" s="15"/>
      <c r="F23" s="15"/>
      <c r="G23" s="12"/>
    </row>
    <row r="24" spans="1:12" ht="12.75" customHeight="1" x14ac:dyDescent="0.2">
      <c r="A24" s="14" t="s">
        <v>62</v>
      </c>
      <c r="B24" s="138" t="s">
        <v>63</v>
      </c>
      <c r="C24" s="138"/>
      <c r="D24" s="139"/>
      <c r="E24" s="78">
        <v>19</v>
      </c>
      <c r="F24" s="79">
        <f>G24/E24</f>
        <v>112.6378947368421</v>
      </c>
      <c r="G24" s="80">
        <v>2140.12</v>
      </c>
      <c r="H24" s="81"/>
      <c r="I24" s="61"/>
      <c r="J24" s="61"/>
    </row>
    <row r="25" spans="1:12" x14ac:dyDescent="0.2">
      <c r="A25" s="14" t="s">
        <v>67</v>
      </c>
      <c r="B25" s="138" t="s">
        <v>66</v>
      </c>
      <c r="C25" s="138"/>
      <c r="D25" s="139"/>
      <c r="E25" s="78">
        <v>14</v>
      </c>
      <c r="F25" s="79">
        <f>G25/E25</f>
        <v>270.92785714285714</v>
      </c>
      <c r="G25" s="80">
        <v>3792.99</v>
      </c>
      <c r="H25" s="81"/>
      <c r="I25" s="61"/>
    </row>
    <row r="26" spans="1:12" x14ac:dyDescent="0.2">
      <c r="A26" s="14" t="s">
        <v>64</v>
      </c>
      <c r="B26" s="138" t="s">
        <v>77</v>
      </c>
      <c r="C26" s="138"/>
      <c r="D26" s="139"/>
      <c r="E26" s="78">
        <v>1</v>
      </c>
      <c r="F26" s="79">
        <f t="shared" ref="F26" si="0">G26/E26</f>
        <v>146.22</v>
      </c>
      <c r="G26" s="80">
        <v>146.22</v>
      </c>
      <c r="H26" s="81"/>
      <c r="I26" s="61"/>
    </row>
    <row r="27" spans="1:12" s="3" customFormat="1" x14ac:dyDescent="0.2">
      <c r="A27" s="17"/>
      <c r="B27" s="136" t="s">
        <v>5</v>
      </c>
      <c r="C27" s="136"/>
      <c r="D27" s="137"/>
      <c r="E27" s="18"/>
      <c r="F27" s="46"/>
      <c r="G27" s="19">
        <f>SUM(G24:G26)</f>
        <v>6079.33</v>
      </c>
      <c r="I27" s="4"/>
      <c r="J27" s="4"/>
      <c r="K27" s="4"/>
      <c r="L27" s="4"/>
    </row>
    <row r="28" spans="1:12" ht="9" customHeight="1" x14ac:dyDescent="0.2">
      <c r="A28" s="14"/>
      <c r="B28" s="138"/>
      <c r="C28" s="138"/>
      <c r="D28" s="139"/>
      <c r="E28" s="20"/>
      <c r="F28" s="44"/>
      <c r="G28" s="16"/>
    </row>
    <row r="29" spans="1:12" x14ac:dyDescent="0.2">
      <c r="A29" s="14" t="s">
        <v>6</v>
      </c>
      <c r="B29" s="138" t="s">
        <v>7</v>
      </c>
      <c r="C29" s="138"/>
      <c r="D29" s="139"/>
      <c r="E29" s="20"/>
      <c r="F29" s="44"/>
      <c r="G29" s="16"/>
    </row>
    <row r="30" spans="1:12" s="3" customFormat="1" x14ac:dyDescent="0.2">
      <c r="A30" s="17"/>
      <c r="B30" s="136" t="s">
        <v>8</v>
      </c>
      <c r="C30" s="136"/>
      <c r="D30" s="137"/>
      <c r="E30" s="18"/>
      <c r="F30" s="46"/>
      <c r="G30" s="19">
        <f>0</f>
        <v>0</v>
      </c>
      <c r="I30" s="4"/>
      <c r="J30" s="4"/>
      <c r="K30" s="4"/>
      <c r="L30" s="4"/>
    </row>
    <row r="31" spans="1:12" ht="9" customHeight="1" x14ac:dyDescent="0.2">
      <c r="A31" s="14"/>
      <c r="B31" s="138"/>
      <c r="C31" s="138"/>
      <c r="D31" s="139"/>
      <c r="E31" s="20"/>
      <c r="F31" s="44"/>
      <c r="G31" s="16"/>
    </row>
    <row r="32" spans="1:12" x14ac:dyDescent="0.2">
      <c r="A32" s="14" t="s">
        <v>9</v>
      </c>
      <c r="B32" s="138" t="s">
        <v>10</v>
      </c>
      <c r="C32" s="138"/>
      <c r="D32" s="139"/>
      <c r="E32" s="20"/>
      <c r="F32" s="44"/>
      <c r="G32" s="16"/>
    </row>
    <row r="33" spans="1:13" s="3" customFormat="1" x14ac:dyDescent="0.2">
      <c r="A33" s="17"/>
      <c r="B33" s="136" t="s">
        <v>11</v>
      </c>
      <c r="C33" s="136"/>
      <c r="D33" s="137"/>
      <c r="E33" s="18"/>
      <c r="F33" s="46"/>
      <c r="G33" s="19">
        <v>0</v>
      </c>
      <c r="I33" s="4"/>
      <c r="J33" s="4"/>
      <c r="K33" s="4"/>
      <c r="L33" s="4"/>
    </row>
    <row r="34" spans="1:13" ht="9" customHeight="1" x14ac:dyDescent="0.2">
      <c r="A34" s="14"/>
      <c r="B34" s="138"/>
      <c r="C34" s="138"/>
      <c r="D34" s="139"/>
      <c r="E34" s="20"/>
      <c r="F34" s="44"/>
      <c r="G34" s="16"/>
    </row>
    <row r="35" spans="1:13" s="45" customFormat="1" x14ac:dyDescent="0.2">
      <c r="A35" s="42" t="s">
        <v>13</v>
      </c>
      <c r="B35" s="140" t="s">
        <v>80</v>
      </c>
      <c r="C35" s="140"/>
      <c r="D35" s="141"/>
      <c r="E35" s="43" t="s">
        <v>20</v>
      </c>
      <c r="F35" s="44"/>
      <c r="G35" s="65">
        <f>1.8* 1533.007</f>
        <v>2759.4126000000001</v>
      </c>
      <c r="I35" s="4"/>
      <c r="J35" s="4"/>
      <c r="K35" s="4"/>
      <c r="L35" s="59"/>
    </row>
    <row r="36" spans="1:13" s="45" customFormat="1" ht="15" customHeight="1" x14ac:dyDescent="0.2">
      <c r="A36" s="42" t="s">
        <v>14</v>
      </c>
      <c r="B36" s="140" t="s">
        <v>81</v>
      </c>
      <c r="C36" s="140"/>
      <c r="D36" s="141"/>
      <c r="E36" s="43" t="s">
        <v>20</v>
      </c>
      <c r="F36" s="44"/>
      <c r="G36" s="65">
        <f>2.3* 1533.007</f>
        <v>3525.9160999999999</v>
      </c>
      <c r="I36" s="4"/>
      <c r="J36" s="4"/>
      <c r="K36" s="4"/>
      <c r="L36" s="59"/>
    </row>
    <row r="37" spans="1:13" s="45" customFormat="1" ht="12.75" customHeight="1" x14ac:dyDescent="0.2">
      <c r="A37" s="42" t="s">
        <v>15</v>
      </c>
      <c r="B37" s="140" t="s">
        <v>82</v>
      </c>
      <c r="C37" s="140"/>
      <c r="D37" s="141"/>
      <c r="E37" s="43" t="s">
        <v>20</v>
      </c>
      <c r="F37" s="44"/>
      <c r="G37" s="65">
        <f>1.19* 1533.0336</f>
        <v>1824.309984</v>
      </c>
      <c r="I37" s="4"/>
      <c r="J37" s="4"/>
      <c r="K37" s="4"/>
      <c r="L37" s="59"/>
    </row>
    <row r="38" spans="1:13" s="45" customFormat="1" ht="1.5" hidden="1" customHeight="1" x14ac:dyDescent="0.2">
      <c r="A38" s="42" t="s">
        <v>16</v>
      </c>
      <c r="B38" s="140" t="s">
        <v>47</v>
      </c>
      <c r="C38" s="140"/>
      <c r="D38" s="141"/>
      <c r="E38" s="43" t="s">
        <v>45</v>
      </c>
      <c r="F38" s="44"/>
      <c r="G38" s="62">
        <v>0</v>
      </c>
      <c r="I38" s="59"/>
      <c r="J38" s="59"/>
      <c r="K38" s="59"/>
      <c r="L38" s="59"/>
    </row>
    <row r="39" spans="1:13" s="3" customFormat="1" ht="13.5" thickBot="1" x14ac:dyDescent="0.25">
      <c r="A39" s="34"/>
      <c r="B39" s="144" t="s">
        <v>17</v>
      </c>
      <c r="C39" s="144"/>
      <c r="D39" s="145"/>
      <c r="E39" s="24"/>
      <c r="F39" s="24"/>
      <c r="G39" s="35">
        <f>G27+G30+G33+G35+G36+G37+G38</f>
        <v>14188.968683999999</v>
      </c>
      <c r="H39" s="41"/>
      <c r="I39" s="59"/>
      <c r="J39" s="59"/>
      <c r="K39" s="59"/>
      <c r="L39" s="4"/>
    </row>
    <row r="40" spans="1:13" ht="7.5" customHeight="1" x14ac:dyDescent="0.2">
      <c r="A40" s="7"/>
      <c r="B40" s="7"/>
      <c r="C40" s="7"/>
      <c r="D40" s="7"/>
      <c r="E40" s="7"/>
      <c r="F40" s="7"/>
      <c r="G40" s="7"/>
      <c r="I40" s="59"/>
      <c r="J40" s="59"/>
      <c r="K40" s="59"/>
    </row>
    <row r="41" spans="1:13" x14ac:dyDescent="0.2">
      <c r="A41" s="21" t="s">
        <v>21</v>
      </c>
      <c r="B41" s="21"/>
      <c r="C41" s="21"/>
      <c r="D41" s="7"/>
      <c r="E41" s="7"/>
      <c r="F41" s="7"/>
      <c r="G41" s="7"/>
      <c r="I41" s="58"/>
      <c r="J41" s="59"/>
      <c r="K41" s="59"/>
    </row>
    <row r="42" spans="1:13" ht="7.5" customHeight="1" thickBot="1" x14ac:dyDescent="0.25">
      <c r="A42" s="7"/>
      <c r="B42" s="7"/>
      <c r="C42" s="7"/>
      <c r="D42" s="7"/>
      <c r="E42" s="7"/>
      <c r="F42" s="7"/>
      <c r="G42" s="7"/>
    </row>
    <row r="43" spans="1:13" s="39" customFormat="1" ht="32.25" customHeight="1" thickBot="1" x14ac:dyDescent="0.25">
      <c r="A43" s="53" t="s">
        <v>0</v>
      </c>
      <c r="B43" s="146" t="s">
        <v>1</v>
      </c>
      <c r="C43" s="147"/>
      <c r="D43" s="82" t="s">
        <v>41</v>
      </c>
      <c r="E43" s="82" t="s">
        <v>44</v>
      </c>
      <c r="F43" s="82" t="s">
        <v>42</v>
      </c>
      <c r="G43" s="55" t="s">
        <v>18</v>
      </c>
      <c r="I43" s="60"/>
      <c r="J43" s="60"/>
      <c r="K43" s="60"/>
      <c r="L43" s="60"/>
    </row>
    <row r="44" spans="1:13" s="3" customFormat="1" ht="16.5" customHeight="1" thickBot="1" x14ac:dyDescent="0.25">
      <c r="A44" s="23"/>
      <c r="B44" s="142" t="s">
        <v>19</v>
      </c>
      <c r="C44" s="143"/>
      <c r="D44" s="37"/>
      <c r="E44" s="24"/>
      <c r="F44" s="38">
        <v>0</v>
      </c>
      <c r="G44" s="35">
        <v>0</v>
      </c>
      <c r="H44" s="41"/>
      <c r="I44" s="4"/>
      <c r="J44" s="4"/>
      <c r="K44" s="4"/>
      <c r="L44" s="4"/>
    </row>
    <row r="45" spans="1:13" x14ac:dyDescent="0.2">
      <c r="A45" s="7"/>
      <c r="B45" s="7"/>
      <c r="C45" s="7"/>
      <c r="D45" s="7"/>
      <c r="E45" s="7"/>
      <c r="F45" s="7"/>
      <c r="G45" s="7"/>
      <c r="H45" s="4"/>
    </row>
    <row r="46" spans="1:13" x14ac:dyDescent="0.2">
      <c r="A46" s="7"/>
      <c r="B46" s="7"/>
      <c r="C46" s="7"/>
      <c r="D46" s="7"/>
      <c r="E46" s="7"/>
      <c r="F46" s="7"/>
      <c r="G46" s="7"/>
      <c r="H46" s="4"/>
    </row>
    <row r="47" spans="1:13" x14ac:dyDescent="0.2">
      <c r="A47" s="7"/>
      <c r="B47" s="7"/>
      <c r="C47" s="7"/>
      <c r="D47" s="7"/>
      <c r="E47" s="7"/>
      <c r="F47" s="7"/>
      <c r="G47" s="7"/>
      <c r="H47" s="4"/>
    </row>
    <row r="48" spans="1:13" s="4" customFormat="1" x14ac:dyDescent="0.2">
      <c r="A48" s="11" t="s">
        <v>29</v>
      </c>
      <c r="B48" s="11"/>
      <c r="C48" s="7" t="s">
        <v>48</v>
      </c>
      <c r="D48" s="25"/>
      <c r="E48" s="25"/>
      <c r="F48" s="7"/>
      <c r="G48" s="25" t="s">
        <v>49</v>
      </c>
      <c r="M48"/>
    </row>
    <row r="49" spans="1:13" s="4" customFormat="1" x14ac:dyDescent="0.2">
      <c r="A49" s="11"/>
      <c r="B49" s="11"/>
      <c r="C49" s="7"/>
      <c r="D49" s="26"/>
      <c r="E49" s="26"/>
      <c r="F49" s="7"/>
      <c r="G49" s="7"/>
      <c r="M49"/>
    </row>
    <row r="50" spans="1:13" s="4" customFormat="1" x14ac:dyDescent="0.2">
      <c r="A50" s="7"/>
      <c r="B50" s="7"/>
      <c r="C50" s="7" t="s">
        <v>30</v>
      </c>
      <c r="D50" s="7"/>
      <c r="E50" s="26"/>
      <c r="F50" s="26"/>
      <c r="G50" s="7"/>
      <c r="H50"/>
      <c r="M50"/>
    </row>
    <row r="51" spans="1:13" s="4" customFormat="1" ht="13.5" customHeight="1" x14ac:dyDescent="0.2">
      <c r="A51" s="7"/>
      <c r="B51" s="7"/>
      <c r="C51" s="7"/>
      <c r="D51" s="7"/>
      <c r="E51" s="7"/>
      <c r="F51" s="7"/>
      <c r="G51" s="7"/>
      <c r="H51"/>
    </row>
    <row r="52" spans="1:13" s="4" customFormat="1" x14ac:dyDescent="0.2">
      <c r="A52" s="11" t="s">
        <v>40</v>
      </c>
      <c r="B52" s="7"/>
      <c r="C52" s="7" t="s">
        <v>58</v>
      </c>
      <c r="D52" s="25"/>
      <c r="E52" s="25"/>
      <c r="F52" s="26"/>
      <c r="G52" s="92"/>
      <c r="H52" s="86"/>
    </row>
    <row r="53" spans="1:13" s="4" customFormat="1" ht="11.25" x14ac:dyDescent="0.2">
      <c r="H53" s="49"/>
    </row>
    <row r="54" spans="1:13" s="4" customFormat="1" ht="11.25" x14ac:dyDescent="0.2"/>
    <row r="55" spans="1:13" s="4" customFormat="1" ht="11.25" x14ac:dyDescent="0.2"/>
  </sheetData>
  <mergeCells count="41">
    <mergeCell ref="B43:C43"/>
    <mergeCell ref="B44:C44"/>
    <mergeCell ref="B34:D34"/>
    <mergeCell ref="B35:D35"/>
    <mergeCell ref="B36:D36"/>
    <mergeCell ref="B37:D37"/>
    <mergeCell ref="B38:D38"/>
    <mergeCell ref="B39:D39"/>
    <mergeCell ref="B33:D33"/>
    <mergeCell ref="B28:D28"/>
    <mergeCell ref="B29:D29"/>
    <mergeCell ref="B30:D30"/>
    <mergeCell ref="B31:D31"/>
    <mergeCell ref="B32:D32"/>
    <mergeCell ref="B27:D27"/>
    <mergeCell ref="C14:E14"/>
    <mergeCell ref="F14:G14"/>
    <mergeCell ref="A15:G15"/>
    <mergeCell ref="A16:G16"/>
    <mergeCell ref="A17:G17"/>
    <mergeCell ref="A19:G19"/>
    <mergeCell ref="B22:D22"/>
    <mergeCell ref="B23:D23"/>
    <mergeCell ref="B24:D24"/>
    <mergeCell ref="B25:D25"/>
    <mergeCell ref="B26:D26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16" workbookViewId="0">
      <selection activeCell="I36" sqref="I36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12" t="s">
        <v>50</v>
      </c>
      <c r="B1" s="113"/>
      <c r="C1" s="113"/>
      <c r="D1" s="113"/>
      <c r="E1" s="114" t="s">
        <v>54</v>
      </c>
      <c r="F1" s="114"/>
      <c r="G1" s="114"/>
      <c r="L1" s="61"/>
      <c r="M1" s="4"/>
    </row>
    <row r="2" spans="1:13" ht="15" x14ac:dyDescent="0.2">
      <c r="A2" s="115" t="s">
        <v>51</v>
      </c>
      <c r="B2" s="115"/>
      <c r="C2" s="115"/>
      <c r="D2" s="116" t="s">
        <v>55</v>
      </c>
      <c r="E2" s="116"/>
      <c r="F2" s="116"/>
      <c r="G2" s="116"/>
      <c r="L2" s="61"/>
      <c r="M2" s="4"/>
    </row>
    <row r="3" spans="1:13" ht="15" x14ac:dyDescent="0.2">
      <c r="A3" s="115" t="s">
        <v>52</v>
      </c>
      <c r="B3" s="115"/>
      <c r="C3" s="115"/>
      <c r="D3" s="116" t="s">
        <v>56</v>
      </c>
      <c r="E3" s="116"/>
      <c r="F3" s="116"/>
      <c r="G3" s="116"/>
      <c r="L3" s="61"/>
      <c r="M3" s="4"/>
    </row>
    <row r="4" spans="1:13" ht="15.75" thickBot="1" x14ac:dyDescent="0.25">
      <c r="A4" s="117" t="s">
        <v>53</v>
      </c>
      <c r="B4" s="117"/>
      <c r="C4" s="117"/>
      <c r="D4" s="118" t="s">
        <v>57</v>
      </c>
      <c r="E4" s="118"/>
      <c r="F4" s="118"/>
      <c r="G4" s="118"/>
      <c r="L4" s="61"/>
      <c r="M4" s="4"/>
    </row>
    <row r="5" spans="1:13" ht="28.5" customHeight="1" thickTop="1" x14ac:dyDescent="0.2">
      <c r="A5" s="119" t="s">
        <v>32</v>
      </c>
      <c r="B5" s="120"/>
      <c r="C5" s="22" t="s">
        <v>34</v>
      </c>
      <c r="E5" s="26"/>
    </row>
    <row r="6" spans="1:13" ht="25.5" customHeight="1" x14ac:dyDescent="0.2">
      <c r="A6" s="121" t="s">
        <v>33</v>
      </c>
      <c r="B6" s="122"/>
      <c r="C6" s="33" t="s">
        <v>46</v>
      </c>
      <c r="E6" s="28"/>
    </row>
    <row r="7" spans="1:13" x14ac:dyDescent="0.2">
      <c r="A7" s="123" t="s">
        <v>31</v>
      </c>
      <c r="B7" s="124"/>
      <c r="C7" s="22" t="s">
        <v>59</v>
      </c>
      <c r="E7" s="26"/>
      <c r="F7" s="29"/>
    </row>
    <row r="8" spans="1:13" x14ac:dyDescent="0.2">
      <c r="A8" s="31"/>
      <c r="B8" s="32"/>
      <c r="C8" s="32"/>
      <c r="D8" s="26"/>
      <c r="E8" s="30" t="s">
        <v>37</v>
      </c>
      <c r="F8" s="85" t="s">
        <v>35</v>
      </c>
      <c r="G8" s="63"/>
    </row>
    <row r="9" spans="1:13" x14ac:dyDescent="0.2">
      <c r="A9" s="31"/>
      <c r="B9" s="32"/>
      <c r="C9" s="32"/>
      <c r="D9" s="26"/>
      <c r="E9" s="27"/>
      <c r="F9" s="85" t="s">
        <v>36</v>
      </c>
      <c r="G9" s="64">
        <v>41917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25" t="s">
        <v>22</v>
      </c>
      <c r="E11" s="125" t="s">
        <v>23</v>
      </c>
      <c r="F11" s="127" t="s">
        <v>24</v>
      </c>
      <c r="G11" s="127"/>
    </row>
    <row r="12" spans="1:13" x14ac:dyDescent="0.2">
      <c r="A12" s="6"/>
      <c r="B12" s="7"/>
      <c r="C12" s="7"/>
      <c r="D12" s="126"/>
      <c r="E12" s="126"/>
      <c r="F12" s="9" t="s">
        <v>25</v>
      </c>
      <c r="G12" s="9" t="s">
        <v>26</v>
      </c>
    </row>
    <row r="13" spans="1:13" ht="15" customHeight="1" x14ac:dyDescent="0.2">
      <c r="A13" s="7"/>
      <c r="B13" s="7"/>
      <c r="C13" s="7"/>
      <c r="D13" s="47">
        <v>8</v>
      </c>
      <c r="E13" s="10">
        <v>42978</v>
      </c>
      <c r="F13" s="10">
        <v>42948</v>
      </c>
      <c r="G13" s="10">
        <v>42978</v>
      </c>
    </row>
    <row r="14" spans="1:13" x14ac:dyDescent="0.2">
      <c r="A14" s="7"/>
      <c r="B14" s="7"/>
      <c r="C14" s="128" t="s">
        <v>43</v>
      </c>
      <c r="D14" s="128"/>
      <c r="E14" s="128"/>
      <c r="F14" s="129">
        <f>G40+G45</f>
        <v>15793.758684</v>
      </c>
      <c r="G14" s="129"/>
    </row>
    <row r="15" spans="1:13" ht="14.25" customHeight="1" x14ac:dyDescent="0.2">
      <c r="A15" s="130" t="s">
        <v>38</v>
      </c>
      <c r="B15" s="130"/>
      <c r="C15" s="130"/>
      <c r="D15" s="130" t="s">
        <v>38</v>
      </c>
      <c r="E15" s="130"/>
      <c r="F15" s="130"/>
      <c r="G15" s="130"/>
    </row>
    <row r="16" spans="1:13" ht="11.25" customHeight="1" x14ac:dyDescent="0.2">
      <c r="A16" s="130" t="s">
        <v>39</v>
      </c>
      <c r="B16" s="130"/>
      <c r="C16" s="130"/>
      <c r="D16" s="130"/>
      <c r="E16" s="130"/>
      <c r="F16" s="130"/>
      <c r="G16" s="130"/>
      <c r="H16" s="84"/>
      <c r="I16" s="56"/>
      <c r="J16" s="56"/>
    </row>
    <row r="17" spans="1:12" x14ac:dyDescent="0.2">
      <c r="A17" s="130" t="s">
        <v>60</v>
      </c>
      <c r="B17" s="130"/>
      <c r="C17" s="130"/>
      <c r="D17" s="130"/>
      <c r="E17" s="130"/>
      <c r="F17" s="130"/>
      <c r="G17" s="130"/>
      <c r="H17" s="131"/>
      <c r="I17" s="131"/>
      <c r="J17" s="131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56"/>
      <c r="J18" s="56"/>
    </row>
    <row r="19" spans="1:12" x14ac:dyDescent="0.2">
      <c r="A19" s="132" t="s">
        <v>12</v>
      </c>
      <c r="B19" s="132"/>
      <c r="C19" s="132"/>
      <c r="D19" s="132"/>
      <c r="E19" s="132"/>
      <c r="F19" s="132"/>
      <c r="G19" s="132"/>
      <c r="H19" s="84"/>
      <c r="I19" s="56"/>
      <c r="J19" s="56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40" customFormat="1" ht="34.5" thickBot="1" x14ac:dyDescent="0.25">
      <c r="A22" s="50" t="s">
        <v>0</v>
      </c>
      <c r="B22" s="133" t="s">
        <v>1</v>
      </c>
      <c r="C22" s="133"/>
      <c r="D22" s="133"/>
      <c r="E22" s="83" t="s">
        <v>2</v>
      </c>
      <c r="F22" s="83" t="s">
        <v>28</v>
      </c>
      <c r="G22" s="52" t="s">
        <v>3</v>
      </c>
      <c r="I22" s="57"/>
      <c r="J22" s="57"/>
      <c r="K22" s="57"/>
      <c r="L22" s="57"/>
    </row>
    <row r="23" spans="1:12" x14ac:dyDescent="0.2">
      <c r="A23" s="36" t="s">
        <v>27</v>
      </c>
      <c r="B23" s="134" t="s">
        <v>4</v>
      </c>
      <c r="C23" s="134"/>
      <c r="D23" s="135"/>
      <c r="E23" s="15"/>
      <c r="F23" s="15"/>
      <c r="G23" s="12"/>
    </row>
    <row r="24" spans="1:12" ht="14.25" customHeight="1" x14ac:dyDescent="0.2">
      <c r="A24" s="14" t="s">
        <v>62</v>
      </c>
      <c r="B24" s="138" t="s">
        <v>63</v>
      </c>
      <c r="C24" s="138"/>
      <c r="D24" s="139"/>
      <c r="E24" s="78">
        <v>23</v>
      </c>
      <c r="F24" s="79">
        <f t="shared" ref="F24:F25" si="0">G24/E24</f>
        <v>130.45478260869567</v>
      </c>
      <c r="G24" s="80">
        <v>3000.46</v>
      </c>
      <c r="H24" s="81"/>
      <c r="I24" s="61"/>
      <c r="J24" s="61"/>
    </row>
    <row r="25" spans="1:12" x14ac:dyDescent="0.2">
      <c r="A25" s="14" t="s">
        <v>67</v>
      </c>
      <c r="B25" s="138" t="s">
        <v>66</v>
      </c>
      <c r="C25" s="138"/>
      <c r="D25" s="139"/>
      <c r="E25" s="78">
        <v>14</v>
      </c>
      <c r="F25" s="79">
        <f t="shared" si="0"/>
        <v>288.33357142857142</v>
      </c>
      <c r="G25" s="80">
        <v>4036.67</v>
      </c>
      <c r="H25" s="81"/>
      <c r="I25" s="61"/>
    </row>
    <row r="26" spans="1:12" s="3" customFormat="1" x14ac:dyDescent="0.2">
      <c r="A26" s="17"/>
      <c r="B26" s="136" t="s">
        <v>5</v>
      </c>
      <c r="C26" s="136"/>
      <c r="D26" s="137"/>
      <c r="E26" s="18"/>
      <c r="F26" s="46"/>
      <c r="G26" s="19">
        <f>SUM(G24:G25)</f>
        <v>7037.13</v>
      </c>
      <c r="I26" s="4"/>
      <c r="J26" s="4"/>
      <c r="K26" s="4"/>
      <c r="L26" s="4"/>
    </row>
    <row r="27" spans="1:12" ht="9" customHeight="1" x14ac:dyDescent="0.2">
      <c r="A27" s="14"/>
      <c r="B27" s="138"/>
      <c r="C27" s="138"/>
      <c r="D27" s="139"/>
      <c r="E27" s="20"/>
      <c r="F27" s="44"/>
      <c r="G27" s="16"/>
    </row>
    <row r="28" spans="1:12" x14ac:dyDescent="0.2">
      <c r="A28" s="14" t="s">
        <v>6</v>
      </c>
      <c r="B28" s="138" t="s">
        <v>7</v>
      </c>
      <c r="C28" s="138"/>
      <c r="D28" s="139"/>
      <c r="E28" s="20"/>
      <c r="F28" s="44"/>
      <c r="G28" s="16"/>
    </row>
    <row r="29" spans="1:12" s="3" customFormat="1" x14ac:dyDescent="0.2">
      <c r="A29" s="17"/>
      <c r="B29" s="136" t="s">
        <v>8</v>
      </c>
      <c r="C29" s="136"/>
      <c r="D29" s="137"/>
      <c r="E29" s="18"/>
      <c r="F29" s="46"/>
      <c r="G29" s="19">
        <f>0</f>
        <v>0</v>
      </c>
      <c r="I29" s="4"/>
      <c r="J29" s="4"/>
      <c r="K29" s="4"/>
      <c r="L29" s="4"/>
    </row>
    <row r="30" spans="1:12" ht="9" customHeight="1" x14ac:dyDescent="0.2">
      <c r="A30" s="14"/>
      <c r="B30" s="138"/>
      <c r="C30" s="138"/>
      <c r="D30" s="139"/>
      <c r="E30" s="20"/>
      <c r="F30" s="44"/>
      <c r="G30" s="16"/>
    </row>
    <row r="31" spans="1:12" x14ac:dyDescent="0.2">
      <c r="A31" s="14" t="s">
        <v>9</v>
      </c>
      <c r="B31" s="138" t="s">
        <v>10</v>
      </c>
      <c r="C31" s="138"/>
      <c r="D31" s="139"/>
      <c r="E31" s="20"/>
      <c r="F31" s="44"/>
      <c r="G31" s="16"/>
    </row>
    <row r="32" spans="1:12" x14ac:dyDescent="0.2">
      <c r="A32" s="14" t="s">
        <v>61</v>
      </c>
      <c r="B32" s="152" t="s">
        <v>78</v>
      </c>
      <c r="C32" s="153"/>
      <c r="D32" s="154"/>
      <c r="E32" s="78">
        <v>1</v>
      </c>
      <c r="F32" s="79">
        <v>646.99</v>
      </c>
      <c r="G32" s="80">
        <f>E32*F32</f>
        <v>646.99</v>
      </c>
    </row>
    <row r="33" spans="1:12" s="3" customFormat="1" x14ac:dyDescent="0.2">
      <c r="A33" s="17"/>
      <c r="B33" s="136" t="s">
        <v>11</v>
      </c>
      <c r="C33" s="136"/>
      <c r="D33" s="137"/>
      <c r="E33" s="18"/>
      <c r="F33" s="46"/>
      <c r="G33" s="19">
        <f>G32</f>
        <v>646.99</v>
      </c>
      <c r="I33" s="4"/>
      <c r="J33" s="4"/>
      <c r="K33" s="4"/>
      <c r="L33" s="4"/>
    </row>
    <row r="34" spans="1:12" ht="9" customHeight="1" x14ac:dyDescent="0.2">
      <c r="A34" s="14"/>
      <c r="B34" s="138"/>
      <c r="C34" s="138"/>
      <c r="D34" s="139"/>
      <c r="E34" s="20"/>
      <c r="F34" s="44"/>
      <c r="G34" s="16"/>
    </row>
    <row r="35" spans="1:12" s="45" customFormat="1" x14ac:dyDescent="0.2">
      <c r="A35" s="42" t="s">
        <v>13</v>
      </c>
      <c r="B35" s="140" t="s">
        <v>80</v>
      </c>
      <c r="C35" s="140"/>
      <c r="D35" s="141"/>
      <c r="E35" s="43" t="s">
        <v>20</v>
      </c>
      <c r="F35" s="44"/>
      <c r="G35" s="65">
        <f>1.8* 1533.007</f>
        <v>2759.4126000000001</v>
      </c>
      <c r="I35" s="4"/>
      <c r="J35" s="4"/>
      <c r="K35" s="4"/>
      <c r="L35" s="59"/>
    </row>
    <row r="36" spans="1:12" s="45" customFormat="1" x14ac:dyDescent="0.2">
      <c r="A36" s="42" t="s">
        <v>79</v>
      </c>
      <c r="B36" s="149" t="s">
        <v>98</v>
      </c>
      <c r="C36" s="155"/>
      <c r="D36" s="156"/>
      <c r="E36" s="43"/>
      <c r="F36" s="44"/>
      <c r="G36" s="65"/>
      <c r="I36" s="4"/>
      <c r="J36" s="4"/>
      <c r="K36" s="4"/>
      <c r="L36" s="59"/>
    </row>
    <row r="37" spans="1:12" s="45" customFormat="1" ht="15" customHeight="1" x14ac:dyDescent="0.2">
      <c r="A37" s="42" t="s">
        <v>14</v>
      </c>
      <c r="B37" s="140" t="s">
        <v>81</v>
      </c>
      <c r="C37" s="140"/>
      <c r="D37" s="141"/>
      <c r="E37" s="43" t="s">
        <v>20</v>
      </c>
      <c r="F37" s="44"/>
      <c r="G37" s="65">
        <f>2.3* 1533.007</f>
        <v>3525.9160999999999</v>
      </c>
      <c r="I37" s="4"/>
      <c r="J37" s="4"/>
      <c r="K37" s="4"/>
      <c r="L37" s="59"/>
    </row>
    <row r="38" spans="1:12" s="45" customFormat="1" ht="12.75" customHeight="1" x14ac:dyDescent="0.2">
      <c r="A38" s="42" t="s">
        <v>15</v>
      </c>
      <c r="B38" s="140" t="s">
        <v>82</v>
      </c>
      <c r="C38" s="140"/>
      <c r="D38" s="141"/>
      <c r="E38" s="43" t="s">
        <v>20</v>
      </c>
      <c r="F38" s="44"/>
      <c r="G38" s="65">
        <f>1.19* 1533.0336</f>
        <v>1824.309984</v>
      </c>
      <c r="I38" s="4"/>
      <c r="J38" s="4"/>
      <c r="K38" s="4"/>
      <c r="L38" s="59"/>
    </row>
    <row r="39" spans="1:12" s="45" customFormat="1" ht="1.5" hidden="1" customHeight="1" x14ac:dyDescent="0.2">
      <c r="A39" s="42" t="s">
        <v>16</v>
      </c>
      <c r="B39" s="140" t="s">
        <v>47</v>
      </c>
      <c r="C39" s="140"/>
      <c r="D39" s="141"/>
      <c r="E39" s="43" t="s">
        <v>45</v>
      </c>
      <c r="F39" s="44"/>
      <c r="G39" s="62">
        <v>0</v>
      </c>
      <c r="I39" s="59"/>
      <c r="J39" s="59"/>
      <c r="K39" s="59"/>
      <c r="L39" s="59"/>
    </row>
    <row r="40" spans="1:12" s="3" customFormat="1" ht="13.5" thickBot="1" x14ac:dyDescent="0.25">
      <c r="A40" s="34"/>
      <c r="B40" s="144" t="s">
        <v>17</v>
      </c>
      <c r="C40" s="144"/>
      <c r="D40" s="145"/>
      <c r="E40" s="24"/>
      <c r="F40" s="24"/>
      <c r="G40" s="35">
        <f>G26+G29+G33+G35+G37+G38+G39</f>
        <v>15793.758684</v>
      </c>
      <c r="H40" s="41"/>
      <c r="I40" s="59"/>
      <c r="J40" s="59"/>
      <c r="K40" s="59"/>
      <c r="L40" s="4"/>
    </row>
    <row r="41" spans="1:12" ht="7.5" customHeight="1" x14ac:dyDescent="0.2">
      <c r="A41" s="7"/>
      <c r="B41" s="7"/>
      <c r="C41" s="7"/>
      <c r="D41" s="7"/>
      <c r="E41" s="7"/>
      <c r="F41" s="7"/>
      <c r="G41" s="7"/>
      <c r="I41" s="59"/>
      <c r="J41" s="59"/>
      <c r="K41" s="59"/>
    </row>
    <row r="42" spans="1:12" x14ac:dyDescent="0.2">
      <c r="A42" s="21" t="s">
        <v>21</v>
      </c>
      <c r="B42" s="21"/>
      <c r="C42" s="21"/>
      <c r="D42" s="7"/>
      <c r="E42" s="7"/>
      <c r="F42" s="7"/>
      <c r="G42" s="7"/>
      <c r="I42" s="58"/>
      <c r="J42" s="59"/>
      <c r="K42" s="59"/>
    </row>
    <row r="43" spans="1:12" ht="7.5" customHeight="1" thickBot="1" x14ac:dyDescent="0.25">
      <c r="A43" s="7"/>
      <c r="B43" s="7"/>
      <c r="C43" s="7"/>
      <c r="D43" s="7"/>
      <c r="E43" s="7"/>
      <c r="F43" s="7"/>
      <c r="G43" s="7"/>
    </row>
    <row r="44" spans="1:12" s="39" customFormat="1" ht="32.25" customHeight="1" thickBot="1" x14ac:dyDescent="0.25">
      <c r="A44" s="53" t="s">
        <v>0</v>
      </c>
      <c r="B44" s="146" t="s">
        <v>1</v>
      </c>
      <c r="C44" s="147"/>
      <c r="D44" s="82" t="s">
        <v>41</v>
      </c>
      <c r="E44" s="82" t="s">
        <v>44</v>
      </c>
      <c r="F44" s="82" t="s">
        <v>42</v>
      </c>
      <c r="G44" s="55" t="s">
        <v>18</v>
      </c>
      <c r="I44" s="60"/>
      <c r="J44" s="60"/>
      <c r="K44" s="60"/>
      <c r="L44" s="60"/>
    </row>
    <row r="45" spans="1:12" s="3" customFormat="1" ht="16.5" customHeight="1" thickBot="1" x14ac:dyDescent="0.25">
      <c r="A45" s="23"/>
      <c r="B45" s="142" t="s">
        <v>19</v>
      </c>
      <c r="C45" s="143"/>
      <c r="D45" s="37"/>
      <c r="E45" s="24"/>
      <c r="F45" s="38">
        <v>0</v>
      </c>
      <c r="G45" s="35">
        <v>0</v>
      </c>
      <c r="H45" s="41"/>
      <c r="I45" s="4"/>
      <c r="J45" s="4"/>
      <c r="K45" s="4"/>
      <c r="L45" s="4"/>
    </row>
    <row r="46" spans="1:12" x14ac:dyDescent="0.2">
      <c r="A46" s="7"/>
      <c r="B46" s="7"/>
      <c r="C46" s="7"/>
      <c r="D46" s="7"/>
      <c r="E46" s="7"/>
      <c r="F46" s="7"/>
      <c r="G46" s="7"/>
      <c r="H46" s="4"/>
    </row>
    <row r="47" spans="1:12" x14ac:dyDescent="0.2">
      <c r="A47" s="7"/>
      <c r="B47" s="7"/>
      <c r="C47" s="7"/>
      <c r="D47" s="7"/>
      <c r="E47" s="7"/>
      <c r="F47" s="7"/>
      <c r="G47" s="7"/>
      <c r="H47" s="4"/>
    </row>
    <row r="48" spans="1:12" x14ac:dyDescent="0.2">
      <c r="A48" s="7"/>
      <c r="B48" s="7"/>
      <c r="C48" s="7"/>
      <c r="D48" s="7"/>
      <c r="E48" s="7"/>
      <c r="F48" s="7"/>
      <c r="G48" s="7"/>
      <c r="H48" s="4"/>
    </row>
    <row r="49" spans="1:13" s="4" customFormat="1" x14ac:dyDescent="0.2">
      <c r="A49" s="11" t="s">
        <v>29</v>
      </c>
      <c r="B49" s="11"/>
      <c r="C49" s="7" t="s">
        <v>48</v>
      </c>
      <c r="D49" s="25"/>
      <c r="E49" s="25"/>
      <c r="F49" s="7"/>
      <c r="G49" s="7" t="s">
        <v>49</v>
      </c>
      <c r="M49"/>
    </row>
    <row r="50" spans="1:13" s="4" customFormat="1" x14ac:dyDescent="0.2">
      <c r="A50" s="11"/>
      <c r="B50" s="11"/>
      <c r="C50" s="7"/>
      <c r="D50" s="26"/>
      <c r="E50" s="26"/>
      <c r="F50" s="7"/>
      <c r="G50" s="7"/>
      <c r="M50"/>
    </row>
    <row r="51" spans="1:13" s="4" customFormat="1" x14ac:dyDescent="0.2">
      <c r="A51" s="7"/>
      <c r="B51" s="7"/>
      <c r="C51" s="7" t="s">
        <v>30</v>
      </c>
      <c r="D51" s="7"/>
      <c r="E51" s="26"/>
      <c r="F51" s="26"/>
      <c r="G51" s="7"/>
      <c r="H51"/>
      <c r="M51"/>
    </row>
    <row r="52" spans="1:13" s="4" customFormat="1" ht="13.5" customHeight="1" x14ac:dyDescent="0.2">
      <c r="A52" s="7"/>
      <c r="B52" s="7"/>
      <c r="C52" s="7"/>
      <c r="D52" s="7"/>
      <c r="E52" s="7"/>
      <c r="F52" s="7"/>
      <c r="G52" s="7"/>
      <c r="H52"/>
    </row>
    <row r="53" spans="1:13" s="4" customFormat="1" x14ac:dyDescent="0.2">
      <c r="A53" s="11" t="s">
        <v>40</v>
      </c>
      <c r="B53" s="7"/>
      <c r="C53" s="7" t="s">
        <v>58</v>
      </c>
      <c r="D53" s="25"/>
      <c r="E53" s="25"/>
      <c r="F53" s="26"/>
      <c r="G53" s="92"/>
      <c r="H53" s="91"/>
    </row>
    <row r="54" spans="1:13" s="4" customFormat="1" ht="11.25" x14ac:dyDescent="0.2">
      <c r="H54" s="49"/>
    </row>
    <row r="55" spans="1:13" s="4" customFormat="1" ht="11.25" x14ac:dyDescent="0.2"/>
    <row r="56" spans="1:13" s="4" customFormat="1" ht="11.25" x14ac:dyDescent="0.2"/>
  </sheetData>
  <mergeCells count="42">
    <mergeCell ref="B44:C44"/>
    <mergeCell ref="B45:C45"/>
    <mergeCell ref="B33:D33"/>
    <mergeCell ref="B34:D34"/>
    <mergeCell ref="B35:D35"/>
    <mergeCell ref="B37:D37"/>
    <mergeCell ref="B38:D38"/>
    <mergeCell ref="B39:D39"/>
    <mergeCell ref="B28:D28"/>
    <mergeCell ref="B29:D29"/>
    <mergeCell ref="B30:D30"/>
    <mergeCell ref="B31:D31"/>
    <mergeCell ref="B40:D40"/>
    <mergeCell ref="B32:D32"/>
    <mergeCell ref="B36:D36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5:G15"/>
    <mergeCell ref="A16:G16"/>
    <mergeCell ref="A17:G17"/>
    <mergeCell ref="A1:D1"/>
    <mergeCell ref="E1:G1"/>
    <mergeCell ref="A2:C2"/>
    <mergeCell ref="D2:G2"/>
    <mergeCell ref="A3:C3"/>
    <mergeCell ref="D3:G3"/>
    <mergeCell ref="B27:D27"/>
    <mergeCell ref="B26:D26"/>
    <mergeCell ref="A19:G19"/>
    <mergeCell ref="B22:D22"/>
    <mergeCell ref="B23:D23"/>
    <mergeCell ref="B24:D24"/>
    <mergeCell ref="B25:D25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13" workbookViewId="0">
      <selection activeCell="J28" sqref="J28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12" t="s">
        <v>50</v>
      </c>
      <c r="B1" s="113"/>
      <c r="C1" s="113"/>
      <c r="D1" s="113"/>
      <c r="E1" s="114" t="s">
        <v>54</v>
      </c>
      <c r="F1" s="114"/>
      <c r="G1" s="114"/>
      <c r="L1" s="61"/>
      <c r="M1" s="4"/>
    </row>
    <row r="2" spans="1:13" ht="15" x14ac:dyDescent="0.2">
      <c r="A2" s="115" t="s">
        <v>51</v>
      </c>
      <c r="B2" s="115"/>
      <c r="C2" s="115"/>
      <c r="D2" s="116" t="s">
        <v>55</v>
      </c>
      <c r="E2" s="116"/>
      <c r="F2" s="116"/>
      <c r="G2" s="116"/>
      <c r="L2" s="61"/>
      <c r="M2" s="4"/>
    </row>
    <row r="3" spans="1:13" ht="15" x14ac:dyDescent="0.2">
      <c r="A3" s="115" t="s">
        <v>52</v>
      </c>
      <c r="B3" s="115"/>
      <c r="C3" s="115"/>
      <c r="D3" s="116" t="s">
        <v>56</v>
      </c>
      <c r="E3" s="116"/>
      <c r="F3" s="116"/>
      <c r="G3" s="116"/>
      <c r="L3" s="61"/>
      <c r="M3" s="4"/>
    </row>
    <row r="4" spans="1:13" ht="15.75" thickBot="1" x14ac:dyDescent="0.25">
      <c r="A4" s="117" t="s">
        <v>53</v>
      </c>
      <c r="B4" s="117"/>
      <c r="C4" s="117"/>
      <c r="D4" s="118" t="s">
        <v>57</v>
      </c>
      <c r="E4" s="118"/>
      <c r="F4" s="118"/>
      <c r="G4" s="118"/>
      <c r="L4" s="61"/>
      <c r="M4" s="4"/>
    </row>
    <row r="5" spans="1:13" ht="28.5" customHeight="1" thickTop="1" x14ac:dyDescent="0.2">
      <c r="A5" s="119" t="s">
        <v>32</v>
      </c>
      <c r="B5" s="120"/>
      <c r="C5" s="22" t="s">
        <v>34</v>
      </c>
      <c r="E5" s="26"/>
    </row>
    <row r="6" spans="1:13" ht="25.5" customHeight="1" x14ac:dyDescent="0.2">
      <c r="A6" s="121" t="s">
        <v>33</v>
      </c>
      <c r="B6" s="122"/>
      <c r="C6" s="33" t="s">
        <v>46</v>
      </c>
      <c r="E6" s="28"/>
    </row>
    <row r="7" spans="1:13" x14ac:dyDescent="0.2">
      <c r="A7" s="123" t="s">
        <v>31</v>
      </c>
      <c r="B7" s="124"/>
      <c r="C7" s="22" t="s">
        <v>59</v>
      </c>
      <c r="E7" s="26"/>
      <c r="F7" s="29"/>
    </row>
    <row r="8" spans="1:13" x14ac:dyDescent="0.2">
      <c r="A8" s="31"/>
      <c r="B8" s="32"/>
      <c r="C8" s="32"/>
      <c r="D8" s="26"/>
      <c r="E8" s="30" t="s">
        <v>37</v>
      </c>
      <c r="F8" s="85" t="s">
        <v>35</v>
      </c>
      <c r="G8" s="63"/>
    </row>
    <row r="9" spans="1:13" x14ac:dyDescent="0.2">
      <c r="A9" s="31"/>
      <c r="B9" s="32"/>
      <c r="C9" s="32"/>
      <c r="D9" s="26"/>
      <c r="E9" s="27"/>
      <c r="F9" s="85" t="s">
        <v>36</v>
      </c>
      <c r="G9" s="64">
        <v>41917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25" t="s">
        <v>22</v>
      </c>
      <c r="E11" s="125" t="s">
        <v>23</v>
      </c>
      <c r="F11" s="127" t="s">
        <v>24</v>
      </c>
      <c r="G11" s="127"/>
    </row>
    <row r="12" spans="1:13" x14ac:dyDescent="0.2">
      <c r="A12" s="6"/>
      <c r="B12" s="7"/>
      <c r="C12" s="7"/>
      <c r="D12" s="126"/>
      <c r="E12" s="126"/>
      <c r="F12" s="9" t="s">
        <v>25</v>
      </c>
      <c r="G12" s="9" t="s">
        <v>26</v>
      </c>
    </row>
    <row r="13" spans="1:13" ht="15" customHeight="1" x14ac:dyDescent="0.2">
      <c r="A13" s="7"/>
      <c r="B13" s="7"/>
      <c r="C13" s="7"/>
      <c r="D13" s="47">
        <v>9</v>
      </c>
      <c r="E13" s="10">
        <v>43008</v>
      </c>
      <c r="F13" s="10">
        <v>42979</v>
      </c>
      <c r="G13" s="10">
        <v>43008</v>
      </c>
    </row>
    <row r="14" spans="1:13" x14ac:dyDescent="0.2">
      <c r="A14" s="7"/>
      <c r="B14" s="7"/>
      <c r="C14" s="128" t="s">
        <v>43</v>
      </c>
      <c r="D14" s="128"/>
      <c r="E14" s="128"/>
      <c r="F14" s="129">
        <f>G39+G44</f>
        <v>15804.378683999999</v>
      </c>
      <c r="G14" s="129"/>
    </row>
    <row r="15" spans="1:13" ht="14.25" customHeight="1" x14ac:dyDescent="0.2">
      <c r="A15" s="130" t="s">
        <v>38</v>
      </c>
      <c r="B15" s="130"/>
      <c r="C15" s="130"/>
      <c r="D15" s="130" t="s">
        <v>38</v>
      </c>
      <c r="E15" s="130"/>
      <c r="F15" s="130"/>
      <c r="G15" s="130"/>
    </row>
    <row r="16" spans="1:13" ht="11.25" customHeight="1" x14ac:dyDescent="0.2">
      <c r="A16" s="130" t="s">
        <v>39</v>
      </c>
      <c r="B16" s="130"/>
      <c r="C16" s="130"/>
      <c r="D16" s="130"/>
      <c r="E16" s="130"/>
      <c r="F16" s="130"/>
      <c r="G16" s="130"/>
      <c r="H16" s="84"/>
      <c r="I16" s="56"/>
      <c r="J16" s="56"/>
    </row>
    <row r="17" spans="1:12" x14ac:dyDescent="0.2">
      <c r="A17" s="130" t="s">
        <v>60</v>
      </c>
      <c r="B17" s="130"/>
      <c r="C17" s="130"/>
      <c r="D17" s="130"/>
      <c r="E17" s="130"/>
      <c r="F17" s="130"/>
      <c r="G17" s="130"/>
      <c r="H17" s="131"/>
      <c r="I17" s="131"/>
      <c r="J17" s="131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56"/>
      <c r="J18" s="56"/>
    </row>
    <row r="19" spans="1:12" x14ac:dyDescent="0.2">
      <c r="A19" s="132" t="s">
        <v>12</v>
      </c>
      <c r="B19" s="132"/>
      <c r="C19" s="132"/>
      <c r="D19" s="132"/>
      <c r="E19" s="132"/>
      <c r="F19" s="132"/>
      <c r="G19" s="132"/>
      <c r="H19" s="84"/>
      <c r="I19" s="56"/>
      <c r="J19" s="56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40" customFormat="1" ht="34.5" thickBot="1" x14ac:dyDescent="0.25">
      <c r="A22" s="50" t="s">
        <v>0</v>
      </c>
      <c r="B22" s="133" t="s">
        <v>1</v>
      </c>
      <c r="C22" s="133"/>
      <c r="D22" s="133"/>
      <c r="E22" s="83" t="s">
        <v>2</v>
      </c>
      <c r="F22" s="83" t="s">
        <v>28</v>
      </c>
      <c r="G22" s="52" t="s">
        <v>3</v>
      </c>
      <c r="I22" s="57"/>
      <c r="J22" s="57"/>
      <c r="K22" s="57"/>
      <c r="L22" s="57"/>
    </row>
    <row r="23" spans="1:12" x14ac:dyDescent="0.2">
      <c r="A23" s="36" t="s">
        <v>27</v>
      </c>
      <c r="B23" s="134" t="s">
        <v>4</v>
      </c>
      <c r="C23" s="134"/>
      <c r="D23" s="135"/>
      <c r="E23" s="15"/>
      <c r="F23" s="15"/>
      <c r="G23" s="12"/>
    </row>
    <row r="24" spans="1:12" ht="12.75" customHeight="1" x14ac:dyDescent="0.2">
      <c r="A24" s="14" t="s">
        <v>62</v>
      </c>
      <c r="B24" s="138" t="s">
        <v>63</v>
      </c>
      <c r="C24" s="138"/>
      <c r="D24" s="139"/>
      <c r="E24" s="78">
        <v>16</v>
      </c>
      <c r="F24" s="79">
        <f>G24/E24</f>
        <v>85.508125000000007</v>
      </c>
      <c r="G24" s="80">
        <v>1368.13</v>
      </c>
      <c r="H24" s="81"/>
      <c r="I24" s="61"/>
      <c r="J24" s="61"/>
    </row>
    <row r="25" spans="1:12" x14ac:dyDescent="0.2">
      <c r="A25" s="14" t="s">
        <v>67</v>
      </c>
      <c r="B25" s="138" t="s">
        <v>66</v>
      </c>
      <c r="C25" s="138"/>
      <c r="D25" s="139"/>
      <c r="E25" s="78">
        <v>11</v>
      </c>
      <c r="F25" s="79">
        <f>G25/E25</f>
        <v>269.3281818181818</v>
      </c>
      <c r="G25" s="80">
        <v>2962.61</v>
      </c>
      <c r="H25" s="81"/>
      <c r="I25" s="61"/>
    </row>
    <row r="26" spans="1:12" s="3" customFormat="1" x14ac:dyDescent="0.2">
      <c r="A26" s="17"/>
      <c r="B26" s="136" t="s">
        <v>5</v>
      </c>
      <c r="C26" s="136"/>
      <c r="D26" s="137"/>
      <c r="E26" s="18"/>
      <c r="F26" s="46"/>
      <c r="G26" s="19">
        <f>SUM(G24:G25)</f>
        <v>4330.74</v>
      </c>
      <c r="I26" s="4"/>
      <c r="J26" s="4"/>
      <c r="K26" s="4"/>
      <c r="L26" s="4"/>
    </row>
    <row r="27" spans="1:12" ht="9" customHeight="1" x14ac:dyDescent="0.2">
      <c r="A27" s="14"/>
      <c r="B27" s="138"/>
      <c r="C27" s="138"/>
      <c r="D27" s="139"/>
      <c r="E27" s="20"/>
      <c r="F27" s="44"/>
      <c r="G27" s="16"/>
    </row>
    <row r="28" spans="1:12" x14ac:dyDescent="0.2">
      <c r="A28" s="14" t="s">
        <v>6</v>
      </c>
      <c r="B28" s="138" t="s">
        <v>7</v>
      </c>
      <c r="C28" s="138"/>
      <c r="D28" s="139"/>
      <c r="E28" s="20"/>
      <c r="F28" s="44"/>
      <c r="G28" s="16"/>
    </row>
    <row r="29" spans="1:12" s="3" customFormat="1" x14ac:dyDescent="0.2">
      <c r="A29" s="17"/>
      <c r="B29" s="136" t="s">
        <v>8</v>
      </c>
      <c r="C29" s="136"/>
      <c r="D29" s="137"/>
      <c r="E29" s="18"/>
      <c r="F29" s="46"/>
      <c r="G29" s="19">
        <f>0</f>
        <v>0</v>
      </c>
      <c r="I29" s="4"/>
      <c r="J29" s="4"/>
      <c r="K29" s="4"/>
      <c r="L29" s="4"/>
    </row>
    <row r="30" spans="1:12" ht="9" customHeight="1" x14ac:dyDescent="0.2">
      <c r="A30" s="14"/>
      <c r="B30" s="138"/>
      <c r="C30" s="138"/>
      <c r="D30" s="139"/>
      <c r="E30" s="20"/>
      <c r="F30" s="44"/>
      <c r="G30" s="16"/>
    </row>
    <row r="31" spans="1:12" x14ac:dyDescent="0.2">
      <c r="A31" s="14" t="s">
        <v>9</v>
      </c>
      <c r="B31" s="138" t="s">
        <v>10</v>
      </c>
      <c r="C31" s="138"/>
      <c r="D31" s="139"/>
      <c r="E31" s="20"/>
      <c r="F31" s="44"/>
      <c r="G31" s="16"/>
    </row>
    <row r="32" spans="1:12" x14ac:dyDescent="0.2">
      <c r="A32" s="14" t="s">
        <v>61</v>
      </c>
      <c r="B32" s="152" t="s">
        <v>99</v>
      </c>
      <c r="C32" s="153"/>
      <c r="D32" s="154"/>
      <c r="E32" s="20">
        <v>1</v>
      </c>
      <c r="F32" s="44">
        <v>3364</v>
      </c>
      <c r="G32" s="16">
        <f>E32*F32</f>
        <v>3364</v>
      </c>
    </row>
    <row r="33" spans="1:13" s="3" customFormat="1" x14ac:dyDescent="0.2">
      <c r="A33" s="17"/>
      <c r="B33" s="136" t="s">
        <v>11</v>
      </c>
      <c r="C33" s="136"/>
      <c r="D33" s="137"/>
      <c r="E33" s="18"/>
      <c r="F33" s="46"/>
      <c r="G33" s="19">
        <f>G32</f>
        <v>3364</v>
      </c>
      <c r="I33" s="4"/>
      <c r="J33" s="4"/>
      <c r="K33" s="4"/>
      <c r="L33" s="4"/>
    </row>
    <row r="34" spans="1:13" ht="12" customHeight="1" x14ac:dyDescent="0.2">
      <c r="A34" s="14"/>
      <c r="B34" s="138"/>
      <c r="C34" s="138"/>
      <c r="D34" s="139"/>
      <c r="E34" s="20"/>
      <c r="F34" s="44"/>
      <c r="G34" s="16"/>
    </row>
    <row r="35" spans="1:13" s="45" customFormat="1" x14ac:dyDescent="0.2">
      <c r="A35" s="42" t="s">
        <v>13</v>
      </c>
      <c r="B35" s="140" t="s">
        <v>80</v>
      </c>
      <c r="C35" s="140"/>
      <c r="D35" s="141"/>
      <c r="E35" s="43" t="s">
        <v>20</v>
      </c>
      <c r="F35" s="44"/>
      <c r="G35" s="65">
        <f>1.8* 1533.007</f>
        <v>2759.4126000000001</v>
      </c>
      <c r="I35" s="4"/>
      <c r="J35" s="4"/>
      <c r="K35" s="4"/>
      <c r="L35" s="59"/>
    </row>
    <row r="36" spans="1:13" s="45" customFormat="1" ht="15" customHeight="1" x14ac:dyDescent="0.2">
      <c r="A36" s="42" t="s">
        <v>14</v>
      </c>
      <c r="B36" s="140" t="s">
        <v>81</v>
      </c>
      <c r="C36" s="140"/>
      <c r="D36" s="141"/>
      <c r="E36" s="43" t="s">
        <v>20</v>
      </c>
      <c r="F36" s="44"/>
      <c r="G36" s="65">
        <f>2.3* 1533.007</f>
        <v>3525.9160999999999</v>
      </c>
      <c r="I36" s="4"/>
      <c r="J36" s="4"/>
      <c r="K36" s="4"/>
      <c r="L36" s="59"/>
    </row>
    <row r="37" spans="1:13" s="45" customFormat="1" ht="12.75" customHeight="1" x14ac:dyDescent="0.2">
      <c r="A37" s="42" t="s">
        <v>15</v>
      </c>
      <c r="B37" s="140" t="s">
        <v>82</v>
      </c>
      <c r="C37" s="140"/>
      <c r="D37" s="141"/>
      <c r="E37" s="43" t="s">
        <v>20</v>
      </c>
      <c r="F37" s="44"/>
      <c r="G37" s="65">
        <f>1.19* 1533.0336</f>
        <v>1824.309984</v>
      </c>
      <c r="I37" s="4"/>
      <c r="J37" s="4"/>
      <c r="K37" s="4"/>
      <c r="L37" s="59"/>
    </row>
    <row r="38" spans="1:13" s="45" customFormat="1" ht="1.5" hidden="1" customHeight="1" x14ac:dyDescent="0.2">
      <c r="A38" s="42" t="s">
        <v>16</v>
      </c>
      <c r="B38" s="140" t="s">
        <v>47</v>
      </c>
      <c r="C38" s="140"/>
      <c r="D38" s="141"/>
      <c r="E38" s="43" t="s">
        <v>45</v>
      </c>
      <c r="F38" s="44"/>
      <c r="G38" s="62">
        <v>0</v>
      </c>
      <c r="I38" s="59"/>
      <c r="J38" s="59"/>
      <c r="K38" s="59"/>
      <c r="L38" s="59"/>
    </row>
    <row r="39" spans="1:13" s="3" customFormat="1" ht="13.5" thickBot="1" x14ac:dyDescent="0.25">
      <c r="A39" s="34"/>
      <c r="B39" s="144" t="s">
        <v>17</v>
      </c>
      <c r="C39" s="144"/>
      <c r="D39" s="145"/>
      <c r="E39" s="24"/>
      <c r="F39" s="24"/>
      <c r="G39" s="35">
        <f>G26+G29+G33+G35+G36+G37+G38</f>
        <v>15804.378683999999</v>
      </c>
      <c r="H39" s="41"/>
      <c r="I39" s="59"/>
      <c r="J39" s="59"/>
      <c r="K39" s="59"/>
      <c r="L39" s="4"/>
    </row>
    <row r="40" spans="1:13" ht="7.5" customHeight="1" x14ac:dyDescent="0.2">
      <c r="A40" s="7"/>
      <c r="B40" s="7"/>
      <c r="C40" s="7"/>
      <c r="D40" s="7"/>
      <c r="E40" s="7"/>
      <c r="F40" s="7"/>
      <c r="G40" s="7"/>
      <c r="I40" s="59"/>
      <c r="J40" s="59"/>
      <c r="K40" s="59"/>
    </row>
    <row r="41" spans="1:13" x14ac:dyDescent="0.2">
      <c r="A41" s="21" t="s">
        <v>21</v>
      </c>
      <c r="B41" s="21"/>
      <c r="C41" s="21"/>
      <c r="D41" s="7"/>
      <c r="E41" s="7"/>
      <c r="F41" s="7"/>
      <c r="G41" s="7"/>
      <c r="I41" s="58"/>
      <c r="J41" s="59"/>
      <c r="K41" s="59"/>
    </row>
    <row r="42" spans="1:13" ht="7.5" customHeight="1" thickBot="1" x14ac:dyDescent="0.25">
      <c r="A42" s="7"/>
      <c r="B42" s="7"/>
      <c r="C42" s="7"/>
      <c r="D42" s="7"/>
      <c r="E42" s="7"/>
      <c r="F42" s="7"/>
      <c r="G42" s="7"/>
    </row>
    <row r="43" spans="1:13" s="39" customFormat="1" ht="32.25" customHeight="1" thickBot="1" x14ac:dyDescent="0.25">
      <c r="A43" s="53" t="s">
        <v>0</v>
      </c>
      <c r="B43" s="146" t="s">
        <v>1</v>
      </c>
      <c r="C43" s="147"/>
      <c r="D43" s="82" t="s">
        <v>41</v>
      </c>
      <c r="E43" s="82" t="s">
        <v>44</v>
      </c>
      <c r="F43" s="82" t="s">
        <v>42</v>
      </c>
      <c r="G43" s="55" t="s">
        <v>18</v>
      </c>
      <c r="I43" s="60"/>
      <c r="J43" s="60"/>
      <c r="K43" s="60"/>
      <c r="L43" s="60"/>
    </row>
    <row r="44" spans="1:13" s="3" customFormat="1" ht="16.5" customHeight="1" thickBot="1" x14ac:dyDescent="0.25">
      <c r="A44" s="23"/>
      <c r="B44" s="142" t="s">
        <v>19</v>
      </c>
      <c r="C44" s="143"/>
      <c r="D44" s="37"/>
      <c r="E44" s="24"/>
      <c r="F44" s="38">
        <v>0</v>
      </c>
      <c r="G44" s="35">
        <v>0</v>
      </c>
      <c r="H44" s="41"/>
      <c r="I44" s="4"/>
      <c r="J44" s="4"/>
      <c r="K44" s="4"/>
      <c r="L44" s="4"/>
    </row>
    <row r="45" spans="1:13" x14ac:dyDescent="0.2">
      <c r="A45" s="7"/>
      <c r="B45" s="7"/>
      <c r="C45" s="7"/>
      <c r="D45" s="7"/>
      <c r="E45" s="7"/>
      <c r="F45" s="7"/>
      <c r="G45" s="7"/>
      <c r="H45" s="4"/>
    </row>
    <row r="46" spans="1:13" x14ac:dyDescent="0.2">
      <c r="A46" s="7"/>
      <c r="B46" s="7"/>
      <c r="C46" s="7"/>
      <c r="D46" s="7"/>
      <c r="E46" s="7"/>
      <c r="F46" s="7"/>
      <c r="G46" s="7"/>
      <c r="H46" s="4"/>
    </row>
    <row r="47" spans="1:13" x14ac:dyDescent="0.2">
      <c r="A47" s="7"/>
      <c r="B47" s="7"/>
      <c r="C47" s="7"/>
      <c r="D47" s="7"/>
      <c r="E47" s="7"/>
      <c r="F47" s="7"/>
      <c r="G47" s="7"/>
      <c r="H47" s="4"/>
    </row>
    <row r="48" spans="1:13" s="4" customFormat="1" x14ac:dyDescent="0.2">
      <c r="A48" s="11" t="s">
        <v>29</v>
      </c>
      <c r="B48" s="11"/>
      <c r="C48" s="7" t="s">
        <v>48</v>
      </c>
      <c r="D48" s="25"/>
      <c r="E48" s="25"/>
      <c r="F48" s="7"/>
      <c r="G48" s="7" t="s">
        <v>49</v>
      </c>
      <c r="M48"/>
    </row>
    <row r="49" spans="1:13" s="4" customFormat="1" x14ac:dyDescent="0.2">
      <c r="A49" s="11"/>
      <c r="B49" s="11"/>
      <c r="C49" s="7"/>
      <c r="D49" s="26"/>
      <c r="E49" s="26"/>
      <c r="F49" s="7"/>
      <c r="G49" s="7"/>
      <c r="M49"/>
    </row>
    <row r="50" spans="1:13" s="4" customFormat="1" x14ac:dyDescent="0.2">
      <c r="A50" s="7"/>
      <c r="B50" s="7"/>
      <c r="C50" s="7" t="s">
        <v>30</v>
      </c>
      <c r="D50" s="7"/>
      <c r="E50" s="26"/>
      <c r="F50" s="26"/>
      <c r="G50" s="7"/>
      <c r="H50"/>
      <c r="M50"/>
    </row>
    <row r="51" spans="1:13" s="4" customFormat="1" ht="13.5" customHeight="1" x14ac:dyDescent="0.2">
      <c r="A51" s="7"/>
      <c r="B51" s="7"/>
      <c r="C51" s="7"/>
      <c r="D51" s="7"/>
      <c r="E51" s="7"/>
      <c r="F51" s="7"/>
      <c r="G51" s="7"/>
      <c r="H51"/>
    </row>
    <row r="52" spans="1:13" s="4" customFormat="1" x14ac:dyDescent="0.2">
      <c r="A52" s="11" t="s">
        <v>40</v>
      </c>
      <c r="B52" s="7"/>
      <c r="C52" s="7" t="s">
        <v>58</v>
      </c>
      <c r="D52" s="25"/>
      <c r="E52" s="25"/>
      <c r="F52" s="26"/>
      <c r="G52" s="92"/>
      <c r="H52" s="91"/>
    </row>
    <row r="53" spans="1:13" s="4" customFormat="1" ht="11.25" x14ac:dyDescent="0.2">
      <c r="H53" s="49"/>
    </row>
    <row r="54" spans="1:13" s="4" customFormat="1" ht="11.25" x14ac:dyDescent="0.2"/>
    <row r="55" spans="1:13" s="4" customFormat="1" ht="11.25" x14ac:dyDescent="0.2"/>
  </sheetData>
  <mergeCells count="41">
    <mergeCell ref="B43:C43"/>
    <mergeCell ref="B44:C44"/>
    <mergeCell ref="B34:D34"/>
    <mergeCell ref="B35:D35"/>
    <mergeCell ref="B36:D36"/>
    <mergeCell ref="B37:D37"/>
    <mergeCell ref="B38:D38"/>
    <mergeCell ref="B39:D39"/>
    <mergeCell ref="B33:D33"/>
    <mergeCell ref="B27:D27"/>
    <mergeCell ref="B28:D28"/>
    <mergeCell ref="B29:D29"/>
    <mergeCell ref="B30:D30"/>
    <mergeCell ref="B31:D31"/>
    <mergeCell ref="B32:D32"/>
    <mergeCell ref="B26:D26"/>
    <mergeCell ref="C14:E14"/>
    <mergeCell ref="F14:G14"/>
    <mergeCell ref="A15:G15"/>
    <mergeCell ref="A16:G16"/>
    <mergeCell ref="A17:G17"/>
    <mergeCell ref="A19:G19"/>
    <mergeCell ref="B22:D22"/>
    <mergeCell ref="B23:D23"/>
    <mergeCell ref="B24:D24"/>
    <mergeCell ref="B25:D25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январь</vt:lpstr>
      <vt:lpstr>февраль</vt:lpstr>
      <vt:lpstr>март</vt:lpstr>
      <vt:lpstr>апрель</vt:lpstr>
      <vt:lpstr>май</vt:lpstr>
      <vt:lpstr>июнь</vt:lpstr>
      <vt:lpstr>июль </vt:lpstr>
      <vt:lpstr>август</vt:lpstr>
      <vt:lpstr>сент</vt:lpstr>
      <vt:lpstr>окт</vt:lpstr>
      <vt:lpstr>нояб</vt:lpstr>
      <vt:lpstr>декаб</vt:lpstr>
      <vt:lpstr>Сводный</vt:lpstr>
      <vt:lpstr>Итого за год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Левина Татьяна</dc:creator>
  <cp:lastModifiedBy>Инженер</cp:lastModifiedBy>
  <cp:lastPrinted>2016-11-16T10:00:19Z</cp:lastPrinted>
  <dcterms:created xsi:type="dcterms:W3CDTF">2011-05-16T05:20:26Z</dcterms:created>
  <dcterms:modified xsi:type="dcterms:W3CDTF">2018-02-12T07:59:19Z</dcterms:modified>
</cp:coreProperties>
</file>