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11445" tabRatio="920" activeTab="12"/>
  </bookViews>
  <sheets>
    <sheet name="январь" sheetId="35" r:id="rId1"/>
    <sheet name="февраль" sheetId="22" r:id="rId2"/>
    <sheet name="март" sheetId="23" r:id="rId3"/>
    <sheet name="апрель" sheetId="24" r:id="rId4"/>
    <sheet name="май" sheetId="25" r:id="rId5"/>
    <sheet name="июнь" sheetId="26" r:id="rId6"/>
    <sheet name="июль" sheetId="27" r:id="rId7"/>
    <sheet name="август" sheetId="28" r:id="rId8"/>
    <sheet name="сентябрь" sheetId="29" r:id="rId9"/>
    <sheet name="октябрь" sheetId="30" r:id="rId10"/>
    <sheet name="ноябрь" sheetId="31" r:id="rId11"/>
    <sheet name="декабрь" sheetId="32" r:id="rId12"/>
    <sheet name="Сводный" sheetId="36" r:id="rId13"/>
    <sheet name="Итого за год" sheetId="37" r:id="rId14"/>
  </sheets>
  <calcPr calcId="145621"/>
</workbook>
</file>

<file path=xl/calcChain.xml><?xml version="1.0" encoding="utf-8"?>
<calcChain xmlns="http://schemas.openxmlformats.org/spreadsheetml/2006/main">
  <c r="G62" i="36" l="1"/>
  <c r="G63" i="36" s="1"/>
  <c r="G61" i="36"/>
  <c r="G43" i="32"/>
  <c r="G40" i="31"/>
  <c r="G41" i="31"/>
  <c r="F4" i="37" l="1"/>
  <c r="E4" i="37"/>
  <c r="C4" i="37"/>
  <c r="B4" i="37"/>
  <c r="J4" i="37"/>
  <c r="J5" i="37" s="1"/>
  <c r="I4" i="37"/>
  <c r="H4" i="37"/>
  <c r="H5" i="37" s="1"/>
  <c r="I5" i="37"/>
  <c r="G5" i="37"/>
  <c r="F5" i="37"/>
  <c r="E5" i="37"/>
  <c r="D5" i="37"/>
  <c r="C5" i="37"/>
  <c r="B5" i="37"/>
  <c r="K3" i="37"/>
  <c r="K4" i="37" l="1"/>
  <c r="K5" i="37"/>
  <c r="F14" i="36" l="1"/>
  <c r="G72" i="36"/>
  <c r="G47" i="31"/>
  <c r="G39" i="28"/>
  <c r="G43" i="27"/>
  <c r="H39" i="36"/>
  <c r="G44" i="32"/>
  <c r="H63" i="36" s="1"/>
  <c r="H60" i="36"/>
  <c r="G60" i="36"/>
  <c r="G42" i="32"/>
  <c r="H59" i="36"/>
  <c r="H48" i="36"/>
  <c r="G36" i="32"/>
  <c r="H46" i="36"/>
  <c r="G45" i="36"/>
  <c r="G44" i="36"/>
  <c r="E44" i="36"/>
  <c r="G42" i="36"/>
  <c r="E42" i="36"/>
  <c r="G43" i="36"/>
  <c r="E43" i="36"/>
  <c r="F37" i="36"/>
  <c r="G36" i="36"/>
  <c r="I36" i="36" s="1"/>
  <c r="I35" i="36"/>
  <c r="F35" i="36"/>
  <c r="G34" i="36"/>
  <c r="I33" i="36"/>
  <c r="F33" i="36"/>
  <c r="F32" i="36"/>
  <c r="F31" i="36"/>
  <c r="F30" i="36"/>
  <c r="G26" i="36"/>
  <c r="E26" i="36"/>
  <c r="E25" i="36"/>
  <c r="G24" i="36"/>
  <c r="E24" i="36"/>
  <c r="G38" i="29"/>
  <c r="G39" i="30"/>
  <c r="G33" i="32"/>
  <c r="G34" i="32" s="1"/>
  <c r="G30" i="31"/>
  <c r="G31" i="31" s="1"/>
  <c r="G35" i="31"/>
  <c r="G34" i="31"/>
  <c r="G39" i="36" l="1"/>
  <c r="F42" i="36"/>
  <c r="F43" i="36"/>
  <c r="F44" i="36"/>
  <c r="G32" i="30"/>
  <c r="G33" i="30" s="1"/>
  <c r="G32" i="29"/>
  <c r="G33" i="29" s="1"/>
  <c r="G33" i="28"/>
  <c r="G32" i="28"/>
  <c r="G34" i="28" s="1"/>
  <c r="G50" i="27"/>
  <c r="G34" i="27"/>
  <c r="G33" i="27" l="1"/>
  <c r="G35" i="27" s="1"/>
  <c r="G45" i="26"/>
  <c r="G40" i="25"/>
  <c r="G30" i="24"/>
  <c r="G39" i="24" s="1"/>
  <c r="G29" i="24"/>
  <c r="G34" i="24"/>
  <c r="G33" i="24"/>
  <c r="F29" i="23"/>
  <c r="G34" i="23"/>
  <c r="G33" i="23"/>
  <c r="G33" i="22"/>
  <c r="G32" i="22"/>
  <c r="G32" i="35"/>
  <c r="F31" i="35"/>
  <c r="G42" i="35" l="1"/>
  <c r="F29" i="31" l="1"/>
  <c r="G26" i="28" l="1"/>
  <c r="G27" i="27" l="1"/>
  <c r="F26" i="27"/>
  <c r="H27" i="36" l="1"/>
  <c r="G38" i="26"/>
  <c r="G39" i="25"/>
  <c r="G38" i="24"/>
  <c r="G39" i="23"/>
  <c r="G37" i="22"/>
  <c r="G41" i="35"/>
  <c r="G30" i="23" l="1"/>
  <c r="G40" i="23" s="1"/>
  <c r="G45" i="30" l="1"/>
  <c r="F45" i="30"/>
  <c r="F30" i="35" l="1"/>
  <c r="G26" i="31" l="1"/>
  <c r="G26" i="30"/>
  <c r="G26" i="29"/>
  <c r="G27" i="26"/>
  <c r="G26" i="25"/>
  <c r="G26" i="24"/>
  <c r="G26" i="23"/>
  <c r="G26" i="22"/>
  <c r="G26" i="35"/>
  <c r="G59" i="36" l="1"/>
  <c r="G48" i="36" l="1"/>
  <c r="F38" i="36"/>
  <c r="F26" i="36"/>
  <c r="G25" i="36"/>
  <c r="F24" i="36"/>
  <c r="F25" i="36" l="1"/>
  <c r="G27" i="36"/>
  <c r="G30" i="32"/>
  <c r="G26" i="32"/>
  <c r="F29" i="32"/>
  <c r="G39" i="31"/>
  <c r="G37" i="30"/>
  <c r="G37" i="29"/>
  <c r="G38" i="28"/>
  <c r="G42" i="27" l="1"/>
  <c r="G38" i="25"/>
  <c r="G34" i="25"/>
  <c r="G37" i="24"/>
  <c r="G36" i="24"/>
  <c r="G38" i="23"/>
  <c r="G36" i="23"/>
  <c r="G36" i="22"/>
  <c r="G35" i="22"/>
  <c r="G40" i="35"/>
  <c r="G37" i="35"/>
  <c r="G39" i="22" l="1"/>
  <c r="F29" i="35"/>
  <c r="G48" i="35" l="1"/>
  <c r="F14" i="35" s="1"/>
  <c r="F48" i="35"/>
  <c r="F25" i="35"/>
  <c r="F24" i="35"/>
  <c r="G41" i="32" l="1"/>
  <c r="F25" i="32"/>
  <c r="F24" i="32"/>
  <c r="F14" i="32" l="1"/>
  <c r="G38" i="31"/>
  <c r="G37" i="31"/>
  <c r="F25" i="31"/>
  <c r="F24" i="31"/>
  <c r="G36" i="30"/>
  <c r="G35" i="30"/>
  <c r="F25" i="30"/>
  <c r="F24" i="30"/>
  <c r="G44" i="29"/>
  <c r="F44" i="29"/>
  <c r="G36" i="29"/>
  <c r="G35" i="29"/>
  <c r="F25" i="29"/>
  <c r="F24" i="29"/>
  <c r="G45" i="28"/>
  <c r="F45" i="28"/>
  <c r="G37" i="28"/>
  <c r="G36" i="28"/>
  <c r="F25" i="28"/>
  <c r="F24" i="28"/>
  <c r="F14" i="28" l="1"/>
  <c r="F14" i="31"/>
  <c r="H14" i="36" s="1"/>
  <c r="F14" i="30"/>
  <c r="F14" i="29"/>
  <c r="G41" i="27" l="1"/>
  <c r="G37" i="27"/>
  <c r="F25" i="27"/>
  <c r="F24" i="27"/>
  <c r="G37" i="26"/>
  <c r="G35" i="26"/>
  <c r="F26" i="26"/>
  <c r="F25" i="26"/>
  <c r="F24" i="26"/>
  <c r="F14" i="27" l="1"/>
  <c r="G39" i="26"/>
  <c r="F14" i="26" s="1"/>
  <c r="G46" i="25" l="1"/>
  <c r="F46" i="25"/>
  <c r="F25" i="25"/>
  <c r="F24" i="25"/>
  <c r="F14" i="25" l="1"/>
  <c r="G45" i="24"/>
  <c r="F14" i="24" s="1"/>
  <c r="F45" i="24"/>
  <c r="F25" i="24"/>
  <c r="F24" i="24"/>
  <c r="G46" i="23"/>
  <c r="F46" i="23"/>
  <c r="F25" i="23"/>
  <c r="F24" i="23"/>
  <c r="F14" i="23" l="1"/>
  <c r="F45" i="22"/>
  <c r="G45" i="22"/>
  <c r="F14" i="22" s="1"/>
  <c r="F25" i="22"/>
  <c r="F24" i="22"/>
  <c r="G46" i="36" l="1"/>
</calcChain>
</file>

<file path=xl/sharedStrings.xml><?xml version="1.0" encoding="utf-8"?>
<sst xmlns="http://schemas.openxmlformats.org/spreadsheetml/2006/main" count="1071" uniqueCount="148">
  <si>
    <t>№ п/п</t>
  </si>
  <si>
    <t>Наименование работ</t>
  </si>
  <si>
    <t>Кол-во раз за период</t>
  </si>
  <si>
    <t>Стоимость работ всего, руб.</t>
  </si>
  <si>
    <t>САНИТАРНОЕ  СОДЕРЖАНИЕ</t>
  </si>
  <si>
    <t>Итого санитарное содержание:</t>
  </si>
  <si>
    <t>1.1</t>
  </si>
  <si>
    <t>1.2</t>
  </si>
  <si>
    <t>2</t>
  </si>
  <si>
    <t>СТРОИТЕЛЬНЫЕ КОНСТРУКЦИИ</t>
  </si>
  <si>
    <t>Итого строительные конструкции:</t>
  </si>
  <si>
    <t>3</t>
  </si>
  <si>
    <t>ИНЖЕНЕРНОЕ ОБОРУДОВАНИЕ</t>
  </si>
  <si>
    <t>Итого инженерное оборудование:</t>
  </si>
  <si>
    <t>Содержание общего имущества жилого дома</t>
  </si>
  <si>
    <t>4</t>
  </si>
  <si>
    <t>5</t>
  </si>
  <si>
    <t>6</t>
  </si>
  <si>
    <t>7</t>
  </si>
  <si>
    <t>ВСЕГО:</t>
  </si>
  <si>
    <t>Стоимость всего, руб.</t>
  </si>
  <si>
    <t>Итого текущий ремонт:</t>
  </si>
  <si>
    <t>постоянно</t>
  </si>
  <si>
    <t>Текущий ремонт общего имущества жилого дома</t>
  </si>
  <si>
    <t>Номер документа</t>
  </si>
  <si>
    <t>Дата составления</t>
  </si>
  <si>
    <t>Отчетный период</t>
  </si>
  <si>
    <t>с</t>
  </si>
  <si>
    <t>по</t>
  </si>
  <si>
    <t>1.</t>
  </si>
  <si>
    <t>Стоимость работ за 1 раз, руб.</t>
  </si>
  <si>
    <t>Сдал:</t>
  </si>
  <si>
    <t>м.п.</t>
  </si>
  <si>
    <t xml:space="preserve">Объект - </t>
  </si>
  <si>
    <t xml:space="preserve">Заказчик - </t>
  </si>
  <si>
    <t xml:space="preserve">Подрядчик (Исполнитель) - </t>
  </si>
  <si>
    <t>Собственники помещений многоквартирного дома</t>
  </si>
  <si>
    <t>номер</t>
  </si>
  <si>
    <t>дата</t>
  </si>
  <si>
    <t>Договор управления</t>
  </si>
  <si>
    <t>АКТ</t>
  </si>
  <si>
    <t>О ПРИЕМКЕ ВЫПОЛНЕННЫХ РАБОТ</t>
  </si>
  <si>
    <t>Принял:</t>
  </si>
  <si>
    <t>номер акта по форме КС-2</t>
  </si>
  <si>
    <t>Стоимость работ по справке КС-3</t>
  </si>
  <si>
    <t>Стоимость работ по акту, руб.:</t>
  </si>
  <si>
    <t>дата акта по форме КС-2</t>
  </si>
  <si>
    <t>по заявке</t>
  </si>
  <si>
    <t>Председатель совета МКД</t>
  </si>
  <si>
    <t>МУП "УК ЖКХ", 652740, г.Калтан, пр-кт.Мира, д. 65а, тел. (38472) 3-02-60</t>
  </si>
  <si>
    <t>Уборка дворовой территории</t>
  </si>
  <si>
    <t xml:space="preserve">Влажное подметание лестничных площадок и маршей </t>
  </si>
  <si>
    <t>Директор МУП "УК ЖКХ"</t>
  </si>
  <si>
    <t>М.А. Пивень</t>
  </si>
  <si>
    <t>МУП "УК ЖКХ"</t>
  </si>
  <si>
    <t>Муниципальное Унитарное Предприятие</t>
  </si>
  <si>
    <t xml:space="preserve">"Управляющая Компания Жилищно Коммунального </t>
  </si>
  <si>
    <t>Хозяйства"</t>
  </si>
  <si>
    <t>тел.(38472)3-02-60</t>
  </si>
  <si>
    <t>652740, Кемеровская обл., г.Калтан,</t>
  </si>
  <si>
    <t>проспект Мира 65а</t>
  </si>
  <si>
    <t>ИНН 4222014844; КПП 422201001</t>
  </si>
  <si>
    <t>б/н</t>
  </si>
  <si>
    <t>по адресу: пр-кт Мира, 34</t>
  </si>
  <si>
    <t xml:space="preserve"> О.С. Захрямина</t>
  </si>
  <si>
    <t xml:space="preserve">Влажное подметание и мытьё  лестничных площадок и маршей </t>
  </si>
  <si>
    <t>3.1</t>
  </si>
  <si>
    <t>1.3</t>
  </si>
  <si>
    <t>2.1</t>
  </si>
  <si>
    <t>2.2</t>
  </si>
  <si>
    <t xml:space="preserve">Окашевание территории </t>
  </si>
  <si>
    <t>3.2</t>
  </si>
  <si>
    <t>Аварийно-диспетчерское обслуживание (1,8руб/м2 х 1296,4м2)</t>
  </si>
  <si>
    <t>Услуга управления компании и начисления (2,3руб/м2 х1296,4м2)</t>
  </si>
  <si>
    <t xml:space="preserve">Влажное подметание   лестничных площадок и маршей </t>
  </si>
  <si>
    <t>Очистка кровли от снега и скалывание сосулек</t>
  </si>
  <si>
    <t xml:space="preserve">Влажное подметание и мытьё лестничных площадок и маршей </t>
  </si>
  <si>
    <t xml:space="preserve">Влажное подметание  лестничных площадок и маршей </t>
  </si>
  <si>
    <t>3.3</t>
  </si>
  <si>
    <t>МКД № 34 по пр-ту Мира, общ.пл.1296,4 м кв.</t>
  </si>
  <si>
    <t>МКД № 34 по пр-ту Мира, общ.пл1296,4 м кв.</t>
  </si>
  <si>
    <t>МКД № 34 по пр-ту Мира, общ.пл1296,4м кв.</t>
  </si>
  <si>
    <t>Вывоз ТБО (1,19 руб/м2 х 1296,4м2)</t>
  </si>
  <si>
    <t>Окашивание территории</t>
  </si>
  <si>
    <t xml:space="preserve">Влажное подметание  и мытьё  лестничных площадок и маршей </t>
  </si>
  <si>
    <t>3.4</t>
  </si>
  <si>
    <t>2.7</t>
  </si>
  <si>
    <t>2.8</t>
  </si>
  <si>
    <t>СВОДНЫЙ АКТ</t>
  </si>
  <si>
    <t>\</t>
  </si>
  <si>
    <t>Вывоз ТБО (1,19 руб/м2 х 1296,4 м2)</t>
  </si>
  <si>
    <t>Утепление розлива отопления (чердак)</t>
  </si>
  <si>
    <t>Скалывание сосулек</t>
  </si>
  <si>
    <t>Очистка крыши от наледи, скалывание сосулек</t>
  </si>
  <si>
    <t>Очистка козырька от снега</t>
  </si>
  <si>
    <t>Устранение протечки на кровле (над кв.14,15)</t>
  </si>
  <si>
    <t>Устранение протечки на кровле (над кв.14)</t>
  </si>
  <si>
    <t>Очистка кровли от снега</t>
  </si>
  <si>
    <t>2.3</t>
  </si>
  <si>
    <t xml:space="preserve"> Ревизия электрического щита (1,2,3 под)</t>
  </si>
  <si>
    <t xml:space="preserve">Механизированная очистка дворовой территории </t>
  </si>
  <si>
    <t>Очистка кровли от наледи, скалывание сосулек</t>
  </si>
  <si>
    <t xml:space="preserve"> Смена лампы (1 под)</t>
  </si>
  <si>
    <t>Устранение протечки на кровле (над кв.7)</t>
  </si>
  <si>
    <t xml:space="preserve"> Смена лампы (3 под)</t>
  </si>
  <si>
    <t>Ремонт выхода на чердак, установка доски для объявлений (2 под)</t>
  </si>
  <si>
    <t>Устранение протечки в кровле (над кв.9)</t>
  </si>
  <si>
    <t>Устранение утечки ХВС (кв.16)</t>
  </si>
  <si>
    <t xml:space="preserve">Прочистка сети водоотведения </t>
  </si>
  <si>
    <t>Устранение утечки в сети водоснабжения (кв.1)</t>
  </si>
  <si>
    <t>Ремонт покрытия кровли, смена конька, ремонт скамьи</t>
  </si>
  <si>
    <t>Прочистка сети водоотведения кв.1</t>
  </si>
  <si>
    <t>Прочистка сети водоотведения кв.10</t>
  </si>
  <si>
    <t>Устранение протечки в кровле (над кв.23,15,14,9)</t>
  </si>
  <si>
    <t>Смена участка стояка системы водоотведения (кв.15)</t>
  </si>
  <si>
    <t>Ремонт водосточных труб, ремонт скамейки</t>
  </si>
  <si>
    <t xml:space="preserve"> Смена лампы (1,3 под)</t>
  </si>
  <si>
    <t>Запуск системы отопления</t>
  </si>
  <si>
    <t>Смена ламп (2,3 под)</t>
  </si>
  <si>
    <t>Механизированная очистка дворовой территории</t>
  </si>
  <si>
    <t>Навешивание замка на чердачный люк (1,2 под)</t>
  </si>
  <si>
    <t>Ремонт выхода на чердак (2п), ремонт входной двери (2 подъезд)</t>
  </si>
  <si>
    <t>Механизированная очистка дворовой территории от снега (0,25)маш/час*1000руб</t>
  </si>
  <si>
    <t>Очистка козырьков от снега</t>
  </si>
  <si>
    <t>Смена ламп (1 под)</t>
  </si>
  <si>
    <t>Устранение засора сети водоотведения (кв.13)</t>
  </si>
  <si>
    <t>Обследование по давлению в системе ХВС (кв.4)</t>
  </si>
  <si>
    <t>Обследование по давлению в системе ХВС (кв.22)</t>
  </si>
  <si>
    <t>Обследование по давлению в системе ХВС (кв.7)</t>
  </si>
  <si>
    <t>Механизированная очистка дворовой территории от снега                          (0,1)маш/час*1150руб</t>
  </si>
  <si>
    <t>2.4</t>
  </si>
  <si>
    <t>2.5</t>
  </si>
  <si>
    <t>2.6</t>
  </si>
  <si>
    <t xml:space="preserve"> Смена лампы </t>
  </si>
  <si>
    <t>Содержание земельного участка</t>
  </si>
  <si>
    <t>Содержание общего имущества</t>
  </si>
  <si>
    <t>Дератизация и дезинсекция</t>
  </si>
  <si>
    <t>Содержание и ремонт конструктивных элементов</t>
  </si>
  <si>
    <t>Содержание и ремонт систем инженерно-технического обеспечения</t>
  </si>
  <si>
    <t>Содержание и ремонт систем дымоудаления</t>
  </si>
  <si>
    <t>Обеспечение устранения аварий</t>
  </si>
  <si>
    <t>Услуги по управлению</t>
  </si>
  <si>
    <t>Вывоз бытовых отходов</t>
  </si>
  <si>
    <t>Итого</t>
  </si>
  <si>
    <t>Тариф, руб</t>
  </si>
  <si>
    <t>Выполнено работ на сумму, руб</t>
  </si>
  <si>
    <t>план</t>
  </si>
  <si>
    <t>графа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</si>
</sst>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7.5"/>
      <name val="Arial"/>
      <family val="2"/>
      <charset val="204"/>
    </font>
    <font>
      <sz val="7.5"/>
      <name val="Arial Cyr"/>
      <charset val="204"/>
    </font>
    <font>
      <b/>
      <sz val="9"/>
      <name val="Arial"/>
      <family val="2"/>
      <charset val="204"/>
    </font>
    <font>
      <i/>
      <sz val="10"/>
      <name val="Arial Cyr"/>
      <charset val="204"/>
    </font>
    <font>
      <b/>
      <i/>
      <sz val="11"/>
      <name val="Arial Cyr"/>
      <charset val="204"/>
    </font>
    <font>
      <b/>
      <i/>
      <sz val="12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9" fillId="0" borderId="0"/>
    <xf numFmtId="0" fontId="22" fillId="0" borderId="0"/>
  </cellStyleXfs>
  <cellXfs count="202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4" fontId="5" fillId="0" borderId="1" xfId="0" applyNumberFormat="1" applyFont="1" applyBorder="1" applyAlignment="1">
      <alignment horizontal="center" wrapText="1"/>
    </xf>
    <xf numFmtId="0" fontId="6" fillId="0" borderId="0" xfId="0" applyFont="1"/>
    <xf numFmtId="0" fontId="5" fillId="0" borderId="2" xfId="0" applyFont="1" applyBorder="1"/>
    <xf numFmtId="0" fontId="5" fillId="0" borderId="0" xfId="0" applyFont="1" applyAlignment="1">
      <alignment horizontal="center"/>
    </xf>
    <xf numFmtId="49" fontId="5" fillId="0" borderId="3" xfId="0" applyNumberFormat="1" applyFont="1" applyBorder="1" applyAlignment="1">
      <alignment horizontal="right"/>
    </xf>
    <xf numFmtId="0" fontId="5" fillId="0" borderId="4" xfId="0" applyFont="1" applyBorder="1"/>
    <xf numFmtId="3" fontId="5" fillId="0" borderId="1" xfId="0" applyNumberFormat="1" applyFont="1" applyBorder="1" applyAlignment="1">
      <alignment wrapText="1"/>
    </xf>
    <xf numFmtId="4" fontId="5" fillId="0" borderId="5" xfId="0" applyNumberFormat="1" applyFont="1" applyBorder="1"/>
    <xf numFmtId="49" fontId="6" fillId="0" borderId="3" xfId="0" applyNumberFormat="1" applyFont="1" applyBorder="1" applyAlignment="1">
      <alignment horizontal="right"/>
    </xf>
    <xf numFmtId="0" fontId="6" fillId="0" borderId="1" xfId="0" applyFont="1" applyBorder="1"/>
    <xf numFmtId="4" fontId="6" fillId="0" borderId="5" xfId="0" applyNumberFormat="1" applyFont="1" applyBorder="1"/>
    <xf numFmtId="0" fontId="5" fillId="0" borderId="1" xfId="0" applyFont="1" applyBorder="1"/>
    <xf numFmtId="0" fontId="7" fillId="0" borderId="0" xfId="0" applyFont="1"/>
    <xf numFmtId="0" fontId="5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5" fillId="0" borderId="9" xfId="0" applyFont="1" applyBorder="1"/>
    <xf numFmtId="0" fontId="5" fillId="0" borderId="0" xfId="0" applyFont="1" applyBorder="1"/>
    <xf numFmtId="0" fontId="8" fillId="0" borderId="0" xfId="0" applyFont="1" applyAlignment="1">
      <alignment horizontal="right" vertical="top"/>
    </xf>
    <xf numFmtId="0" fontId="5" fillId="0" borderId="0" xfId="0" applyFont="1" applyBorder="1" applyAlignment="1">
      <alignment wrapText="1"/>
    </xf>
    <xf numFmtId="0" fontId="0" fillId="0" borderId="0" xfId="0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/>
    <xf numFmtId="0" fontId="0" fillId="0" borderId="0" xfId="0" applyBorder="1" applyAlignment="1"/>
    <xf numFmtId="0" fontId="5" fillId="0" borderId="6" xfId="0" applyFont="1" applyBorder="1" applyAlignment="1">
      <alignment wrapText="1"/>
    </xf>
    <xf numFmtId="49" fontId="6" fillId="0" borderId="7" xfId="0" applyNumberFormat="1" applyFont="1" applyBorder="1" applyAlignment="1">
      <alignment horizontal="right"/>
    </xf>
    <xf numFmtId="4" fontId="6" fillId="0" borderId="10" xfId="0" applyNumberFormat="1" applyFont="1" applyBorder="1"/>
    <xf numFmtId="49" fontId="5" fillId="0" borderId="11" xfId="0" applyNumberFormat="1" applyFont="1" applyBorder="1" applyAlignment="1">
      <alignment horizontal="right"/>
    </xf>
    <xf numFmtId="0" fontId="0" fillId="0" borderId="8" xfId="0" applyBorder="1" applyAlignment="1"/>
    <xf numFmtId="4" fontId="6" fillId="0" borderId="8" xfId="0" applyNumberFormat="1" applyFont="1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2" fillId="0" borderId="0" xfId="0" applyNumberFormat="1" applyFont="1"/>
    <xf numFmtId="49" fontId="5" fillId="0" borderId="3" xfId="0" applyNumberFormat="1" applyFont="1" applyFill="1" applyBorder="1" applyAlignment="1">
      <alignment horizontal="right"/>
    </xf>
    <xf numFmtId="0" fontId="5" fillId="0" borderId="1" xfId="0" applyFont="1" applyFill="1" applyBorder="1"/>
    <xf numFmtId="0" fontId="0" fillId="0" borderId="0" xfId="0" applyFill="1"/>
    <xf numFmtId="0" fontId="6" fillId="0" borderId="1" xfId="0" applyFont="1" applyFill="1" applyBorder="1"/>
    <xf numFmtId="0" fontId="5" fillId="0" borderId="0" xfId="0" applyFont="1" applyFill="1"/>
    <xf numFmtId="0" fontId="5" fillId="0" borderId="1" xfId="0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4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/>
    <xf numFmtId="4" fontId="0" fillId="0" borderId="0" xfId="0" applyNumberFormat="1"/>
    <xf numFmtId="0" fontId="5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4" fontId="5" fillId="0" borderId="5" xfId="0" applyNumberFormat="1" applyFont="1" applyFill="1" applyBorder="1"/>
    <xf numFmtId="4" fontId="5" fillId="0" borderId="5" xfId="0" applyNumberFormat="1" applyFont="1" applyFill="1" applyBorder="1" applyAlignment="1">
      <alignment wrapText="1"/>
    </xf>
    <xf numFmtId="0" fontId="10" fillId="0" borderId="22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right" wrapText="1"/>
    </xf>
    <xf numFmtId="0" fontId="5" fillId="0" borderId="26" xfId="0" applyFont="1" applyBorder="1" applyAlignment="1">
      <alignment horizontal="right" wrapText="1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14" fontId="5" fillId="0" borderId="25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14" fontId="10" fillId="0" borderId="25" xfId="0" applyNumberFormat="1" applyFont="1" applyBorder="1" applyAlignment="1">
      <alignment horizontal="center" vertical="center" wrapText="1"/>
    </xf>
    <xf numFmtId="0" fontId="10" fillId="0" borderId="26" xfId="0" applyFont="1" applyBorder="1" applyAlignment="1">
      <alignment horizontal="right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9" fillId="0" borderId="25" xfId="0" applyFont="1" applyBorder="1" applyAlignment="1">
      <alignment horizontal="center" wrapText="1"/>
    </xf>
    <xf numFmtId="14" fontId="9" fillId="0" borderId="25" xfId="0" applyNumberFormat="1" applyFont="1" applyBorder="1" applyAlignment="1">
      <alignment horizontal="center"/>
    </xf>
    <xf numFmtId="0" fontId="9" fillId="0" borderId="25" xfId="0" applyFont="1" applyBorder="1" applyAlignment="1">
      <alignment horizontal="right" wrapText="1"/>
    </xf>
    <xf numFmtId="0" fontId="9" fillId="0" borderId="26" xfId="0" applyFont="1" applyBorder="1" applyAlignment="1">
      <alignment horizontal="right" wrapText="1"/>
    </xf>
    <xf numFmtId="0" fontId="9" fillId="0" borderId="25" xfId="0" applyFont="1" applyBorder="1" applyAlignment="1">
      <alignment horizontal="center" vertical="center" wrapText="1"/>
    </xf>
    <xf numFmtId="14" fontId="9" fillId="0" borderId="25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right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49" fontId="5" fillId="2" borderId="3" xfId="0" applyNumberFormat="1" applyFont="1" applyFill="1" applyBorder="1" applyAlignment="1">
      <alignment horizontal="right"/>
    </xf>
    <xf numFmtId="49" fontId="6" fillId="2" borderId="3" xfId="0" applyNumberFormat="1" applyFont="1" applyFill="1" applyBorder="1" applyAlignment="1">
      <alignment horizontal="right"/>
    </xf>
    <xf numFmtId="4" fontId="0" fillId="0" borderId="0" xfId="0" applyNumberFormat="1" applyFill="1"/>
    <xf numFmtId="4" fontId="1" fillId="0" borderId="0" xfId="0" applyNumberFormat="1" applyFont="1" applyFill="1"/>
    <xf numFmtId="0" fontId="18" fillId="0" borderId="25" xfId="0" applyFont="1" applyBorder="1" applyAlignment="1">
      <alignment horizontal="center" vertical="center" wrapText="1"/>
    </xf>
    <xf numFmtId="14" fontId="18" fillId="0" borderId="25" xfId="0" applyNumberFormat="1" applyFont="1" applyBorder="1" applyAlignment="1">
      <alignment horizontal="center" vertical="center" wrapText="1"/>
    </xf>
    <xf numFmtId="0" fontId="18" fillId="0" borderId="25" xfId="0" applyFont="1" applyBorder="1" applyAlignment="1">
      <alignment horizontal="right" vertical="center" wrapText="1"/>
    </xf>
    <xf numFmtId="0" fontId="18" fillId="0" borderId="26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7" fillId="0" borderId="15" xfId="0" applyFont="1" applyBorder="1" applyAlignment="1">
      <alignment horizontal="center"/>
    </xf>
    <xf numFmtId="0" fontId="13" fillId="0" borderId="15" xfId="0" applyFont="1" applyBorder="1" applyAlignment="1">
      <alignment horizontal="left"/>
    </xf>
    <xf numFmtId="0" fontId="5" fillId="0" borderId="16" xfId="0" applyFont="1" applyBorder="1" applyAlignment="1"/>
    <xf numFmtId="0" fontId="0" fillId="0" borderId="17" xfId="0" applyBorder="1" applyAlignment="1"/>
    <xf numFmtId="0" fontId="5" fillId="0" borderId="18" xfId="0" applyFont="1" applyBorder="1" applyAlignment="1">
      <alignment wrapText="1"/>
    </xf>
    <xf numFmtId="0" fontId="0" fillId="0" borderId="19" xfId="0" applyBorder="1" applyAlignment="1">
      <alignment wrapText="1"/>
    </xf>
    <xf numFmtId="0" fontId="5" fillId="0" borderId="20" xfId="0" applyFont="1" applyBorder="1" applyAlignment="1"/>
    <xf numFmtId="0" fontId="0" fillId="0" borderId="9" xfId="0" applyBorder="1" applyAlignment="1"/>
    <xf numFmtId="0" fontId="5" fillId="0" borderId="2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/>
    <xf numFmtId="0" fontId="0" fillId="0" borderId="0" xfId="0" applyAlignment="1">
      <alignment horizontal="right"/>
    </xf>
    <xf numFmtId="4" fontId="2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13" xfId="0" applyFont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/>
    <xf numFmtId="0" fontId="5" fillId="0" borderId="1" xfId="0" applyFont="1" applyBorder="1" applyAlignment="1">
      <alignment wrapText="1"/>
    </xf>
    <xf numFmtId="0" fontId="5" fillId="0" borderId="1" xfId="0" applyFont="1" applyBorder="1" applyAlignment="1"/>
    <xf numFmtId="0" fontId="10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left" wrapText="1"/>
    </xf>
    <xf numFmtId="0" fontId="9" fillId="0" borderId="24" xfId="0" applyFont="1" applyBorder="1" applyAlignment="1">
      <alignment horizontal="left" wrapText="1"/>
    </xf>
    <xf numFmtId="0" fontId="6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8" xfId="0" applyFont="1" applyBorder="1" applyAlignment="1">
      <alignment wrapText="1"/>
    </xf>
    <xf numFmtId="0" fontId="6" fillId="0" borderId="8" xfId="0" applyFont="1" applyBorder="1" applyAlignment="1"/>
    <xf numFmtId="0" fontId="18" fillId="0" borderId="23" xfId="0" applyFont="1" applyBorder="1" applyAlignment="1">
      <alignment horizontal="left" wrapText="1"/>
    </xf>
    <xf numFmtId="0" fontId="18" fillId="0" borderId="24" xfId="0" applyFont="1" applyBorder="1" applyAlignment="1">
      <alignment horizontal="left" wrapText="1"/>
    </xf>
    <xf numFmtId="0" fontId="12" fillId="0" borderId="1" xfId="0" applyFont="1" applyFill="1" applyBorder="1" applyAlignment="1">
      <alignment wrapText="1"/>
    </xf>
    <xf numFmtId="0" fontId="5" fillId="0" borderId="18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/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/>
    <xf numFmtId="3" fontId="5" fillId="0" borderId="1" xfId="0" applyNumberFormat="1" applyFont="1" applyBorder="1"/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20" fillId="0" borderId="1" xfId="1" applyFont="1" applyBorder="1"/>
    <xf numFmtId="0" fontId="20" fillId="0" borderId="1" xfId="1" applyFont="1" applyBorder="1" applyAlignment="1">
      <alignment horizontal="center" vertical="center" wrapText="1"/>
    </xf>
    <xf numFmtId="0" fontId="19" fillId="0" borderId="0" xfId="1" applyAlignment="1">
      <alignment horizontal="center" vertical="center" wrapText="1"/>
    </xf>
    <xf numFmtId="0" fontId="19" fillId="0" borderId="0" xfId="1"/>
    <xf numFmtId="0" fontId="20" fillId="0" borderId="1" xfId="1" applyFont="1" applyBorder="1" applyAlignment="1">
      <alignment horizontal="center" vertical="center"/>
    </xf>
    <xf numFmtId="0" fontId="20" fillId="0" borderId="1" xfId="1" applyFont="1" applyBorder="1" applyAlignment="1">
      <alignment horizontal="center"/>
    </xf>
    <xf numFmtId="4" fontId="21" fillId="0" borderId="1" xfId="1" applyNumberFormat="1" applyFont="1" applyBorder="1" applyAlignment="1">
      <alignment horizontal="center"/>
    </xf>
    <xf numFmtId="4" fontId="20" fillId="0" borderId="1" xfId="1" applyNumberFormat="1" applyFont="1" applyBorder="1" applyAlignment="1">
      <alignment horizontal="center" vertical="center"/>
    </xf>
    <xf numFmtId="0" fontId="20" fillId="3" borderId="1" xfId="1" applyFont="1" applyFill="1" applyBorder="1" applyAlignment="1">
      <alignment horizontal="center" vertical="center"/>
    </xf>
    <xf numFmtId="4" fontId="20" fillId="3" borderId="1" xfId="1" applyNumberFormat="1" applyFont="1" applyFill="1" applyBorder="1" applyAlignment="1">
      <alignment horizontal="center" vertical="center"/>
    </xf>
    <xf numFmtId="4" fontId="21" fillId="3" borderId="1" xfId="1" applyNumberFormat="1" applyFont="1" applyFill="1" applyBorder="1" applyAlignment="1">
      <alignment horizontal="center" vertical="center"/>
    </xf>
    <xf numFmtId="0" fontId="21" fillId="3" borderId="1" xfId="1" applyFont="1" applyFill="1" applyBorder="1" applyAlignment="1">
      <alignment horizontal="center" vertical="center"/>
    </xf>
    <xf numFmtId="0" fontId="19" fillId="0" borderId="0" xfId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opLeftCell="A19" workbookViewId="0">
      <selection activeCell="H42" sqref="H42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129" t="s">
        <v>54</v>
      </c>
      <c r="B1" s="130"/>
      <c r="C1" s="130"/>
      <c r="D1" s="130"/>
      <c r="E1" s="131" t="s">
        <v>58</v>
      </c>
      <c r="F1" s="131"/>
      <c r="G1" s="131"/>
      <c r="L1" s="63"/>
      <c r="M1" s="4"/>
    </row>
    <row r="2" spans="1:13" ht="15" x14ac:dyDescent="0.2">
      <c r="A2" s="132" t="s">
        <v>55</v>
      </c>
      <c r="B2" s="132"/>
      <c r="C2" s="132"/>
      <c r="D2" s="133" t="s">
        <v>59</v>
      </c>
      <c r="E2" s="133"/>
      <c r="F2" s="133"/>
      <c r="G2" s="133"/>
      <c r="L2" s="63"/>
      <c r="M2" s="4"/>
    </row>
    <row r="3" spans="1:13" ht="15" x14ac:dyDescent="0.2">
      <c r="A3" s="132" t="s">
        <v>56</v>
      </c>
      <c r="B3" s="132"/>
      <c r="C3" s="132"/>
      <c r="D3" s="133" t="s">
        <v>60</v>
      </c>
      <c r="E3" s="133"/>
      <c r="F3" s="133"/>
      <c r="G3" s="133"/>
      <c r="L3" s="63"/>
      <c r="M3" s="4"/>
    </row>
    <row r="4" spans="1:13" ht="15.75" thickBot="1" x14ac:dyDescent="0.25">
      <c r="A4" s="135" t="s">
        <v>57</v>
      </c>
      <c r="B4" s="135"/>
      <c r="C4" s="135"/>
      <c r="D4" s="136" t="s">
        <v>61</v>
      </c>
      <c r="E4" s="136"/>
      <c r="F4" s="136"/>
      <c r="G4" s="136"/>
      <c r="L4" s="63"/>
      <c r="M4" s="4"/>
    </row>
    <row r="5" spans="1:13" ht="28.5" customHeight="1" thickTop="1" x14ac:dyDescent="0.2">
      <c r="A5" s="137" t="s">
        <v>34</v>
      </c>
      <c r="B5" s="138"/>
      <c r="C5" s="23" t="s">
        <v>36</v>
      </c>
      <c r="E5" s="27"/>
    </row>
    <row r="6" spans="1:13" ht="25.5" customHeight="1" x14ac:dyDescent="0.2">
      <c r="A6" s="139" t="s">
        <v>35</v>
      </c>
      <c r="B6" s="140"/>
      <c r="C6" s="34" t="s">
        <v>49</v>
      </c>
      <c r="E6" s="29"/>
    </row>
    <row r="7" spans="1:13" x14ac:dyDescent="0.2">
      <c r="A7" s="141" t="s">
        <v>33</v>
      </c>
      <c r="B7" s="142"/>
      <c r="C7" s="23" t="s">
        <v>79</v>
      </c>
      <c r="E7" s="27"/>
      <c r="F7" s="30"/>
    </row>
    <row r="8" spans="1:13" x14ac:dyDescent="0.2">
      <c r="A8" s="32"/>
      <c r="B8" s="33"/>
      <c r="C8" s="33"/>
      <c r="D8" s="27"/>
      <c r="E8" s="31" t="s">
        <v>39</v>
      </c>
      <c r="F8" s="107" t="s">
        <v>37</v>
      </c>
      <c r="G8" s="65" t="s">
        <v>62</v>
      </c>
    </row>
    <row r="9" spans="1:13" x14ac:dyDescent="0.2">
      <c r="A9" s="32"/>
      <c r="B9" s="33"/>
      <c r="C9" s="33"/>
      <c r="D9" s="27"/>
      <c r="E9" s="28"/>
      <c r="F9" s="107" t="s">
        <v>38</v>
      </c>
      <c r="G9" s="66">
        <v>42036</v>
      </c>
    </row>
    <row r="10" spans="1:13" ht="6" customHeight="1" x14ac:dyDescent="0.2">
      <c r="A10" s="6"/>
      <c r="B10" s="7"/>
      <c r="C10" s="7"/>
      <c r="D10" s="7"/>
      <c r="E10" s="7"/>
      <c r="F10" s="7"/>
      <c r="G10" s="7"/>
    </row>
    <row r="11" spans="1:13" x14ac:dyDescent="0.2">
      <c r="A11" s="6"/>
      <c r="B11" s="7"/>
      <c r="C11" s="7"/>
      <c r="D11" s="143" t="s">
        <v>24</v>
      </c>
      <c r="E11" s="143" t="s">
        <v>25</v>
      </c>
      <c r="F11" s="145" t="s">
        <v>26</v>
      </c>
      <c r="G11" s="145"/>
    </row>
    <row r="12" spans="1:13" x14ac:dyDescent="0.2">
      <c r="A12" s="6"/>
      <c r="B12" s="7"/>
      <c r="C12" s="7"/>
      <c r="D12" s="144"/>
      <c r="E12" s="144"/>
      <c r="F12" s="9" t="s">
        <v>27</v>
      </c>
      <c r="G12" s="9" t="s">
        <v>28</v>
      </c>
    </row>
    <row r="13" spans="1:13" ht="13.5" customHeight="1" x14ac:dyDescent="0.2">
      <c r="A13" s="7"/>
      <c r="B13" s="7"/>
      <c r="C13" s="7"/>
      <c r="D13" s="48">
        <v>1</v>
      </c>
      <c r="E13" s="10">
        <v>42766</v>
      </c>
      <c r="F13" s="10">
        <v>42736</v>
      </c>
      <c r="G13" s="10">
        <v>42766</v>
      </c>
    </row>
    <row r="14" spans="1:13" ht="15" customHeight="1" x14ac:dyDescent="0.2">
      <c r="A14" s="7"/>
      <c r="B14" s="7"/>
      <c r="C14" s="148" t="s">
        <v>45</v>
      </c>
      <c r="D14" s="148"/>
      <c r="E14" s="148"/>
      <c r="F14" s="149">
        <f>G42+G48</f>
        <v>24093.276000000002</v>
      </c>
      <c r="G14" s="149"/>
    </row>
    <row r="15" spans="1:13" ht="11.25" customHeight="1" x14ac:dyDescent="0.2">
      <c r="A15" s="150" t="s">
        <v>40</v>
      </c>
      <c r="B15" s="150"/>
      <c r="C15" s="150"/>
      <c r="D15" s="150" t="s">
        <v>40</v>
      </c>
      <c r="E15" s="150"/>
      <c r="F15" s="150"/>
      <c r="G15" s="150"/>
    </row>
    <row r="16" spans="1:13" ht="11.25" customHeight="1" x14ac:dyDescent="0.2">
      <c r="A16" s="150" t="s">
        <v>41</v>
      </c>
      <c r="B16" s="150"/>
      <c r="C16" s="150"/>
      <c r="D16" s="150"/>
      <c r="E16" s="150"/>
      <c r="F16" s="150"/>
      <c r="G16" s="150"/>
      <c r="H16" s="106"/>
      <c r="I16" s="58"/>
      <c r="J16" s="58"/>
    </row>
    <row r="17" spans="1:12" x14ac:dyDescent="0.2">
      <c r="A17" s="150" t="s">
        <v>63</v>
      </c>
      <c r="B17" s="150"/>
      <c r="C17" s="150"/>
      <c r="D17" s="150"/>
      <c r="E17" s="150"/>
      <c r="F17" s="150"/>
      <c r="G17" s="150"/>
      <c r="H17" s="134"/>
      <c r="I17" s="134"/>
      <c r="J17" s="134"/>
    </row>
    <row r="18" spans="1:12" ht="2.25" customHeight="1" x14ac:dyDescent="0.2">
      <c r="A18" s="13"/>
      <c r="B18" s="13"/>
      <c r="C18" s="13"/>
      <c r="D18" s="13"/>
      <c r="E18" s="13"/>
      <c r="F18" s="13"/>
      <c r="G18" s="13"/>
      <c r="H18" s="1"/>
      <c r="I18" s="58"/>
      <c r="J18" s="58"/>
    </row>
    <row r="19" spans="1:12" x14ac:dyDescent="0.2">
      <c r="A19" s="151" t="s">
        <v>14</v>
      </c>
      <c r="B19" s="151"/>
      <c r="C19" s="151"/>
      <c r="D19" s="151"/>
      <c r="E19" s="151"/>
      <c r="F19" s="151"/>
      <c r="G19" s="151"/>
      <c r="H19" s="106"/>
      <c r="I19" s="58"/>
      <c r="J19" s="58"/>
    </row>
    <row r="20" spans="1:12" ht="3.75" customHeight="1" x14ac:dyDescent="0.2">
      <c r="A20" s="7"/>
      <c r="B20" s="7"/>
      <c r="C20" s="7"/>
      <c r="D20" s="7"/>
      <c r="E20" s="7"/>
      <c r="F20" s="7"/>
      <c r="G20" s="7"/>
      <c r="H20" s="2"/>
    </row>
    <row r="21" spans="1:12" ht="6" customHeight="1" thickBot="1" x14ac:dyDescent="0.25">
      <c r="A21" s="7"/>
      <c r="B21" s="7"/>
      <c r="C21" s="7"/>
      <c r="D21" s="7"/>
      <c r="E21" s="7"/>
      <c r="F21" s="7"/>
      <c r="G21" s="7"/>
      <c r="H21" s="2"/>
    </row>
    <row r="22" spans="1:12" s="41" customFormat="1" ht="34.5" thickBot="1" x14ac:dyDescent="0.25">
      <c r="A22" s="52" t="s">
        <v>0</v>
      </c>
      <c r="B22" s="152" t="s">
        <v>1</v>
      </c>
      <c r="C22" s="152"/>
      <c r="D22" s="152"/>
      <c r="E22" s="105" t="s">
        <v>2</v>
      </c>
      <c r="F22" s="105" t="s">
        <v>30</v>
      </c>
      <c r="G22" s="54" t="s">
        <v>3</v>
      </c>
      <c r="I22" s="59"/>
      <c r="J22" s="59"/>
      <c r="K22" s="59"/>
      <c r="L22" s="59"/>
    </row>
    <row r="23" spans="1:12" x14ac:dyDescent="0.2">
      <c r="A23" s="37" t="s">
        <v>29</v>
      </c>
      <c r="B23" s="153" t="s">
        <v>4</v>
      </c>
      <c r="C23" s="153"/>
      <c r="D23" s="154"/>
      <c r="E23" s="15"/>
      <c r="F23" s="15"/>
      <c r="G23" s="12"/>
    </row>
    <row r="24" spans="1:12" ht="12.75" customHeight="1" x14ac:dyDescent="0.2">
      <c r="A24" s="14" t="s">
        <v>6</v>
      </c>
      <c r="B24" s="155" t="s">
        <v>50</v>
      </c>
      <c r="C24" s="155"/>
      <c r="D24" s="156"/>
      <c r="E24" s="16">
        <v>20</v>
      </c>
      <c r="F24" s="49">
        <f>G24/E24</f>
        <v>171.1285</v>
      </c>
      <c r="G24" s="67">
        <v>3422.57</v>
      </c>
      <c r="H24" s="64"/>
      <c r="I24" s="63"/>
      <c r="J24" s="63"/>
    </row>
    <row r="25" spans="1:12" x14ac:dyDescent="0.2">
      <c r="A25" s="14" t="s">
        <v>7</v>
      </c>
      <c r="B25" s="155" t="s">
        <v>76</v>
      </c>
      <c r="C25" s="155"/>
      <c r="D25" s="156"/>
      <c r="E25" s="16">
        <v>12</v>
      </c>
      <c r="F25" s="49">
        <f>G25/E25</f>
        <v>318.75666666666666</v>
      </c>
      <c r="G25" s="67">
        <v>3825.08</v>
      </c>
      <c r="H25" s="64"/>
      <c r="I25" s="63"/>
    </row>
    <row r="26" spans="1:12" s="3" customFormat="1" x14ac:dyDescent="0.2">
      <c r="A26" s="18"/>
      <c r="B26" s="146" t="s">
        <v>5</v>
      </c>
      <c r="C26" s="146"/>
      <c r="D26" s="147"/>
      <c r="E26" s="19"/>
      <c r="F26" s="46"/>
      <c r="G26" s="20">
        <f>SUM(G24:G25)</f>
        <v>7247.65</v>
      </c>
      <c r="I26" s="4"/>
      <c r="J26" s="4"/>
      <c r="K26" s="4"/>
      <c r="L26" s="4"/>
    </row>
    <row r="27" spans="1:12" ht="12.75" customHeight="1" x14ac:dyDescent="0.2">
      <c r="A27" s="14"/>
      <c r="B27" s="155"/>
      <c r="C27" s="155"/>
      <c r="D27" s="156"/>
      <c r="E27" s="21"/>
      <c r="F27" s="44"/>
      <c r="G27" s="17"/>
    </row>
    <row r="28" spans="1:12" x14ac:dyDescent="0.2">
      <c r="A28" s="14" t="s">
        <v>8</v>
      </c>
      <c r="B28" s="155" t="s">
        <v>9</v>
      </c>
      <c r="C28" s="155"/>
      <c r="D28" s="156"/>
      <c r="E28" s="21"/>
      <c r="F28" s="44"/>
      <c r="G28" s="17"/>
    </row>
    <row r="29" spans="1:12" x14ac:dyDescent="0.2">
      <c r="A29" s="14" t="s">
        <v>68</v>
      </c>
      <c r="B29" s="163" t="s">
        <v>93</v>
      </c>
      <c r="C29" s="164"/>
      <c r="D29" s="165"/>
      <c r="E29" s="16">
        <v>2</v>
      </c>
      <c r="F29" s="49">
        <f>G29/E29</f>
        <v>683.67499999999995</v>
      </c>
      <c r="G29" s="67">
        <v>1367.35</v>
      </c>
      <c r="I29" s="63"/>
    </row>
    <row r="30" spans="1:12" x14ac:dyDescent="0.2">
      <c r="A30" s="14" t="s">
        <v>69</v>
      </c>
      <c r="B30" s="163" t="s">
        <v>94</v>
      </c>
      <c r="C30" s="164"/>
      <c r="D30" s="165"/>
      <c r="E30" s="16">
        <v>2</v>
      </c>
      <c r="F30" s="49">
        <f>G30/E30</f>
        <v>66.16</v>
      </c>
      <c r="G30" s="67">
        <v>132.32</v>
      </c>
    </row>
    <row r="31" spans="1:12" x14ac:dyDescent="0.2">
      <c r="A31" s="14" t="s">
        <v>98</v>
      </c>
      <c r="B31" s="163" t="s">
        <v>97</v>
      </c>
      <c r="C31" s="164"/>
      <c r="D31" s="165"/>
      <c r="E31" s="16">
        <v>1</v>
      </c>
      <c r="F31" s="49">
        <f>G31/E31</f>
        <v>8488</v>
      </c>
      <c r="G31" s="67">
        <v>8488</v>
      </c>
      <c r="I31" s="63"/>
    </row>
    <row r="32" spans="1:12" s="3" customFormat="1" x14ac:dyDescent="0.2">
      <c r="A32" s="18"/>
      <c r="B32" s="146" t="s">
        <v>10</v>
      </c>
      <c r="C32" s="146"/>
      <c r="D32" s="147"/>
      <c r="E32" s="19"/>
      <c r="F32" s="46"/>
      <c r="G32" s="20">
        <f>SUM(G29:G31)</f>
        <v>9987.67</v>
      </c>
      <c r="H32" s="42"/>
      <c r="I32" s="4"/>
      <c r="J32" s="4"/>
      <c r="K32" s="4"/>
      <c r="L32" s="4"/>
    </row>
    <row r="33" spans="1:12" ht="9" customHeight="1" x14ac:dyDescent="0.2">
      <c r="A33" s="14"/>
      <c r="B33" s="155"/>
      <c r="C33" s="155"/>
      <c r="D33" s="156"/>
      <c r="E33" s="21"/>
      <c r="F33" s="44"/>
      <c r="G33" s="17"/>
    </row>
    <row r="34" spans="1:12" x14ac:dyDescent="0.2">
      <c r="A34" s="14" t="s">
        <v>11</v>
      </c>
      <c r="B34" s="155" t="s">
        <v>12</v>
      </c>
      <c r="C34" s="155"/>
      <c r="D34" s="156"/>
      <c r="E34" s="21"/>
      <c r="F34" s="44"/>
      <c r="G34" s="17"/>
    </row>
    <row r="35" spans="1:12" s="3" customFormat="1" x14ac:dyDescent="0.2">
      <c r="A35" s="18"/>
      <c r="B35" s="146" t="s">
        <v>13</v>
      </c>
      <c r="C35" s="146"/>
      <c r="D35" s="147"/>
      <c r="E35" s="19"/>
      <c r="F35" s="46"/>
      <c r="G35" s="20">
        <v>0</v>
      </c>
      <c r="H35" s="42"/>
      <c r="I35" s="4"/>
      <c r="J35" s="4"/>
      <c r="K35" s="4"/>
      <c r="L35" s="4"/>
    </row>
    <row r="36" spans="1:12" ht="11.25" customHeight="1" x14ac:dyDescent="0.2">
      <c r="A36" s="14"/>
      <c r="B36" s="155"/>
      <c r="C36" s="155"/>
      <c r="D36" s="156"/>
      <c r="E36" s="21"/>
      <c r="F36" s="44"/>
      <c r="G36" s="17"/>
    </row>
    <row r="37" spans="1:12" s="45" customFormat="1" x14ac:dyDescent="0.2">
      <c r="A37" s="43" t="s">
        <v>15</v>
      </c>
      <c r="B37" s="166" t="s">
        <v>72</v>
      </c>
      <c r="C37" s="166"/>
      <c r="D37" s="167"/>
      <c r="E37" s="65" t="s">
        <v>22</v>
      </c>
      <c r="F37" s="44"/>
      <c r="G37" s="68">
        <f>1.8*1296.4</f>
        <v>2333.5200000000004</v>
      </c>
      <c r="I37" s="4"/>
      <c r="J37" s="4"/>
      <c r="K37" s="4"/>
      <c r="L37" s="61"/>
    </row>
    <row r="38" spans="1:12" s="45" customFormat="1" x14ac:dyDescent="0.2">
      <c r="A38" s="43"/>
      <c r="B38" s="173" t="s">
        <v>95</v>
      </c>
      <c r="C38" s="174"/>
      <c r="D38" s="175"/>
      <c r="E38" s="65"/>
      <c r="F38" s="44"/>
      <c r="G38" s="68"/>
      <c r="I38" s="4"/>
      <c r="J38" s="4"/>
      <c r="K38" s="4"/>
      <c r="L38" s="61"/>
    </row>
    <row r="39" spans="1:12" s="45" customFormat="1" x14ac:dyDescent="0.2">
      <c r="A39" s="43"/>
      <c r="B39" s="173" t="s">
        <v>96</v>
      </c>
      <c r="C39" s="174"/>
      <c r="D39" s="175"/>
      <c r="E39" s="65"/>
      <c r="F39" s="44"/>
      <c r="G39" s="68"/>
      <c r="I39" s="4"/>
      <c r="J39" s="4"/>
      <c r="K39" s="4"/>
      <c r="L39" s="61"/>
    </row>
    <row r="40" spans="1:12" s="45" customFormat="1" x14ac:dyDescent="0.2">
      <c r="A40" s="43" t="s">
        <v>16</v>
      </c>
      <c r="B40" s="166" t="s">
        <v>73</v>
      </c>
      <c r="C40" s="166"/>
      <c r="D40" s="167"/>
      <c r="E40" s="65" t="s">
        <v>22</v>
      </c>
      <c r="F40" s="44"/>
      <c r="G40" s="68">
        <f>2.3*1296.4</f>
        <v>2981.72</v>
      </c>
      <c r="I40" s="4"/>
      <c r="J40" s="4"/>
      <c r="K40" s="4"/>
      <c r="L40" s="61"/>
    </row>
    <row r="41" spans="1:12" s="45" customFormat="1" ht="15" customHeight="1" x14ac:dyDescent="0.2">
      <c r="A41" s="43" t="s">
        <v>17</v>
      </c>
      <c r="B41" s="166" t="s">
        <v>90</v>
      </c>
      <c r="C41" s="166"/>
      <c r="D41" s="167"/>
      <c r="E41" s="65" t="s">
        <v>22</v>
      </c>
      <c r="F41" s="44"/>
      <c r="G41" s="68">
        <f>1.19*1296.4</f>
        <v>1542.7160000000001</v>
      </c>
      <c r="I41" s="4"/>
      <c r="J41" s="4"/>
      <c r="K41" s="4"/>
      <c r="L41" s="61"/>
    </row>
    <row r="42" spans="1:12" s="3" customFormat="1" ht="13.5" thickBot="1" x14ac:dyDescent="0.25">
      <c r="A42" s="35"/>
      <c r="B42" s="168" t="s">
        <v>19</v>
      </c>
      <c r="C42" s="168"/>
      <c r="D42" s="169"/>
      <c r="E42" s="25"/>
      <c r="F42" s="25"/>
      <c r="G42" s="36">
        <f>G26+G32+G35+G37+G40+G41</f>
        <v>24093.276000000002</v>
      </c>
      <c r="H42" s="42"/>
      <c r="I42" s="61"/>
      <c r="J42" s="61"/>
      <c r="K42" s="61"/>
      <c r="L42" s="4"/>
    </row>
    <row r="43" spans="1:12" ht="12" customHeight="1" x14ac:dyDescent="0.2">
      <c r="A43" s="7"/>
      <c r="B43" s="7"/>
      <c r="C43" s="7"/>
      <c r="D43" s="7"/>
      <c r="E43" s="7"/>
      <c r="F43" s="7"/>
      <c r="G43" s="7"/>
      <c r="I43" s="61"/>
      <c r="J43" s="61"/>
      <c r="K43" s="61"/>
    </row>
    <row r="44" spans="1:12" x14ac:dyDescent="0.2">
      <c r="A44" s="22" t="s">
        <v>23</v>
      </c>
      <c r="B44" s="22"/>
      <c r="C44" s="22"/>
      <c r="D44" s="7"/>
      <c r="E44" s="7"/>
      <c r="F44" s="7"/>
      <c r="G44" s="7"/>
      <c r="I44" s="60"/>
      <c r="J44" s="61"/>
      <c r="K44" s="61"/>
    </row>
    <row r="45" spans="1:12" ht="7.5" customHeight="1" thickBot="1" x14ac:dyDescent="0.25">
      <c r="A45" s="7"/>
      <c r="B45" s="7"/>
      <c r="C45" s="7"/>
      <c r="D45" s="7"/>
      <c r="E45" s="7"/>
      <c r="F45" s="7"/>
      <c r="G45" s="7"/>
    </row>
    <row r="46" spans="1:12" s="40" customFormat="1" ht="32.25" customHeight="1" thickBot="1" x14ac:dyDescent="0.25">
      <c r="A46" s="55" t="s">
        <v>0</v>
      </c>
      <c r="B46" s="157" t="s">
        <v>1</v>
      </c>
      <c r="C46" s="158"/>
      <c r="D46" s="104" t="s">
        <v>43</v>
      </c>
      <c r="E46" s="104" t="s">
        <v>46</v>
      </c>
      <c r="F46" s="104" t="s">
        <v>44</v>
      </c>
      <c r="G46" s="57" t="s">
        <v>20</v>
      </c>
      <c r="I46" s="62"/>
      <c r="J46" s="62"/>
      <c r="K46" s="62"/>
      <c r="L46" s="62"/>
    </row>
    <row r="47" spans="1:12" s="40" customFormat="1" ht="14.25" customHeight="1" thickBot="1" x14ac:dyDescent="0.25">
      <c r="A47" s="69"/>
      <c r="B47" s="159"/>
      <c r="C47" s="160"/>
      <c r="D47" s="109"/>
      <c r="E47" s="110"/>
      <c r="F47" s="111"/>
      <c r="G47" s="112"/>
      <c r="I47" s="62"/>
      <c r="J47" s="62"/>
      <c r="K47" s="62"/>
      <c r="L47" s="62"/>
    </row>
    <row r="48" spans="1:12" s="3" customFormat="1" ht="13.5" customHeight="1" thickBot="1" x14ac:dyDescent="0.25">
      <c r="A48" s="24"/>
      <c r="B48" s="161" t="s">
        <v>21</v>
      </c>
      <c r="C48" s="162"/>
      <c r="D48" s="38"/>
      <c r="E48" s="25"/>
      <c r="F48" s="39">
        <f>F47</f>
        <v>0</v>
      </c>
      <c r="G48" s="36">
        <f>G47</f>
        <v>0</v>
      </c>
      <c r="H48" s="42"/>
      <c r="I48" s="4"/>
      <c r="J48" s="4"/>
      <c r="K48" s="4"/>
      <c r="L48" s="4"/>
    </row>
    <row r="49" spans="1:13" x14ac:dyDescent="0.2">
      <c r="A49" s="7"/>
      <c r="B49" s="7"/>
      <c r="C49" s="7"/>
      <c r="D49" s="7"/>
      <c r="E49" s="7"/>
      <c r="F49" s="7"/>
      <c r="G49" s="7"/>
      <c r="H49" s="4"/>
    </row>
    <row r="50" spans="1:13" x14ac:dyDescent="0.2">
      <c r="A50" s="7"/>
      <c r="B50" s="7"/>
      <c r="C50" s="7"/>
      <c r="D50" s="7"/>
      <c r="E50" s="7"/>
      <c r="F50" s="7"/>
      <c r="G50" s="7"/>
      <c r="H50" s="4"/>
    </row>
    <row r="51" spans="1:13" x14ac:dyDescent="0.2">
      <c r="A51" s="7"/>
      <c r="B51" s="7"/>
      <c r="C51" s="7"/>
      <c r="D51" s="7"/>
      <c r="E51" s="7"/>
      <c r="F51" s="7"/>
      <c r="G51" s="7"/>
      <c r="H51" s="4"/>
    </row>
    <row r="52" spans="1:13" s="4" customFormat="1" x14ac:dyDescent="0.2">
      <c r="A52" s="11" t="s">
        <v>31</v>
      </c>
      <c r="B52" s="11"/>
      <c r="C52" s="7" t="s">
        <v>52</v>
      </c>
      <c r="D52" s="26"/>
      <c r="E52" s="26"/>
      <c r="F52" s="7"/>
      <c r="G52" s="7" t="s">
        <v>53</v>
      </c>
      <c r="M52"/>
    </row>
    <row r="53" spans="1:13" s="4" customFormat="1" x14ac:dyDescent="0.2">
      <c r="A53" s="11"/>
      <c r="B53" s="11"/>
      <c r="C53" s="7"/>
      <c r="D53" s="27"/>
      <c r="E53" s="27"/>
      <c r="F53" s="7"/>
      <c r="G53" s="7"/>
      <c r="M53"/>
    </row>
    <row r="54" spans="1:13" s="4" customFormat="1" x14ac:dyDescent="0.2">
      <c r="A54" s="7"/>
      <c r="B54" s="7"/>
      <c r="C54" s="7" t="s">
        <v>32</v>
      </c>
      <c r="D54" s="7"/>
      <c r="E54" s="27"/>
      <c r="F54" s="27"/>
      <c r="G54" s="7"/>
      <c r="H54"/>
      <c r="M54"/>
    </row>
    <row r="55" spans="1:13" s="4" customFormat="1" ht="13.5" customHeight="1" x14ac:dyDescent="0.2">
      <c r="A55" s="7"/>
      <c r="B55" s="7"/>
      <c r="C55" s="7"/>
      <c r="D55" s="7"/>
      <c r="E55" s="7"/>
      <c r="F55" s="7"/>
      <c r="G55" s="7"/>
      <c r="H55"/>
    </row>
    <row r="56" spans="1:13" s="4" customFormat="1" x14ac:dyDescent="0.2">
      <c r="A56" s="11" t="s">
        <v>42</v>
      </c>
      <c r="B56" s="7"/>
      <c r="C56" s="7" t="s">
        <v>48</v>
      </c>
      <c r="D56" s="26"/>
      <c r="E56" s="26"/>
      <c r="F56" s="27"/>
      <c r="G56" s="47" t="s">
        <v>64</v>
      </c>
      <c r="H56" s="108"/>
    </row>
    <row r="57" spans="1:13" s="4" customFormat="1" ht="11.25" x14ac:dyDescent="0.2">
      <c r="H57" s="51"/>
    </row>
    <row r="58" spans="1:13" s="4" customFormat="1" ht="11.25" x14ac:dyDescent="0.2"/>
    <row r="59" spans="1:13" s="4" customFormat="1" ht="11.25" x14ac:dyDescent="0.2"/>
  </sheetData>
  <mergeCells count="45">
    <mergeCell ref="B46:C46"/>
    <mergeCell ref="B47:C47"/>
    <mergeCell ref="B48:C48"/>
    <mergeCell ref="B29:D29"/>
    <mergeCell ref="B36:D36"/>
    <mergeCell ref="B37:D37"/>
    <mergeCell ref="B40:D40"/>
    <mergeCell ref="B41:D41"/>
    <mergeCell ref="B42:D42"/>
    <mergeCell ref="B35:D35"/>
    <mergeCell ref="B30:D30"/>
    <mergeCell ref="B38:D38"/>
    <mergeCell ref="B39:D39"/>
    <mergeCell ref="B31:D31"/>
    <mergeCell ref="B27:D27"/>
    <mergeCell ref="B28:D28"/>
    <mergeCell ref="B32:D32"/>
    <mergeCell ref="B33:D33"/>
    <mergeCell ref="B34:D34"/>
    <mergeCell ref="B26:D26"/>
    <mergeCell ref="C14:E14"/>
    <mergeCell ref="F14:G14"/>
    <mergeCell ref="A15:G15"/>
    <mergeCell ref="A16:G16"/>
    <mergeCell ref="A17:G17"/>
    <mergeCell ref="A19:G19"/>
    <mergeCell ref="B22:D22"/>
    <mergeCell ref="B23:D23"/>
    <mergeCell ref="B24:D24"/>
    <mergeCell ref="B25:D25"/>
    <mergeCell ref="H17:J17"/>
    <mergeCell ref="A4:C4"/>
    <mergeCell ref="D4:G4"/>
    <mergeCell ref="A5:B5"/>
    <mergeCell ref="A6:B6"/>
    <mergeCell ref="A7:B7"/>
    <mergeCell ref="D11:D12"/>
    <mergeCell ref="E11:E12"/>
    <mergeCell ref="F11:G11"/>
    <mergeCell ref="A1:D1"/>
    <mergeCell ref="E1:G1"/>
    <mergeCell ref="A2:C2"/>
    <mergeCell ref="D2:G2"/>
    <mergeCell ref="A3:C3"/>
    <mergeCell ref="D3:G3"/>
  </mergeCells>
  <pageMargins left="0.31496062992125984" right="0.31496062992125984" top="0.74803149606299213" bottom="0.74803149606299213" header="0.31496062992125984" footer="0.31496062992125984"/>
  <pageSetup paperSize="9" scale="85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opLeftCell="A7" workbookViewId="0">
      <selection activeCell="K39" sqref="K39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129" t="s">
        <v>54</v>
      </c>
      <c r="B1" s="130"/>
      <c r="C1" s="130"/>
      <c r="D1" s="130"/>
      <c r="E1" s="131" t="s">
        <v>58</v>
      </c>
      <c r="F1" s="131"/>
      <c r="G1" s="131"/>
      <c r="L1" s="63"/>
      <c r="M1" s="4"/>
    </row>
    <row r="2" spans="1:13" ht="15" x14ac:dyDescent="0.2">
      <c r="A2" s="132" t="s">
        <v>55</v>
      </c>
      <c r="B2" s="132"/>
      <c r="C2" s="132"/>
      <c r="D2" s="133" t="s">
        <v>59</v>
      </c>
      <c r="E2" s="133"/>
      <c r="F2" s="133"/>
      <c r="G2" s="133"/>
      <c r="L2" s="63"/>
      <c r="M2" s="4"/>
    </row>
    <row r="3" spans="1:13" ht="15" x14ac:dyDescent="0.2">
      <c r="A3" s="132" t="s">
        <v>56</v>
      </c>
      <c r="B3" s="132"/>
      <c r="C3" s="132"/>
      <c r="D3" s="133" t="s">
        <v>60</v>
      </c>
      <c r="E3" s="133"/>
      <c r="F3" s="133"/>
      <c r="G3" s="133"/>
      <c r="L3" s="63"/>
      <c r="M3" s="4"/>
    </row>
    <row r="4" spans="1:13" ht="15.75" thickBot="1" x14ac:dyDescent="0.25">
      <c r="A4" s="135" t="s">
        <v>57</v>
      </c>
      <c r="B4" s="135"/>
      <c r="C4" s="135"/>
      <c r="D4" s="136" t="s">
        <v>61</v>
      </c>
      <c r="E4" s="136"/>
      <c r="F4" s="136"/>
      <c r="G4" s="136"/>
      <c r="L4" s="63"/>
      <c r="M4" s="4"/>
    </row>
    <row r="5" spans="1:13" ht="28.5" customHeight="1" thickTop="1" x14ac:dyDescent="0.2">
      <c r="A5" s="137" t="s">
        <v>34</v>
      </c>
      <c r="B5" s="138"/>
      <c r="C5" s="23" t="s">
        <v>36</v>
      </c>
      <c r="E5" s="27"/>
    </row>
    <row r="6" spans="1:13" ht="25.5" customHeight="1" x14ac:dyDescent="0.2">
      <c r="A6" s="139" t="s">
        <v>35</v>
      </c>
      <c r="B6" s="140"/>
      <c r="C6" s="34" t="s">
        <v>49</v>
      </c>
      <c r="E6" s="29"/>
    </row>
    <row r="7" spans="1:13" x14ac:dyDescent="0.2">
      <c r="A7" s="141" t="s">
        <v>33</v>
      </c>
      <c r="B7" s="142"/>
      <c r="C7" s="23" t="s">
        <v>79</v>
      </c>
      <c r="E7" s="27"/>
      <c r="F7" s="30"/>
    </row>
    <row r="8" spans="1:13" x14ac:dyDescent="0.2">
      <c r="A8" s="32"/>
      <c r="B8" s="33"/>
      <c r="C8" s="33"/>
      <c r="D8" s="27"/>
      <c r="E8" s="31" t="s">
        <v>39</v>
      </c>
      <c r="F8" s="95" t="s">
        <v>37</v>
      </c>
      <c r="G8" s="65" t="s">
        <v>62</v>
      </c>
    </row>
    <row r="9" spans="1:13" x14ac:dyDescent="0.2">
      <c r="A9" s="32"/>
      <c r="B9" s="33"/>
      <c r="C9" s="33"/>
      <c r="D9" s="27"/>
      <c r="E9" s="28"/>
      <c r="F9" s="95" t="s">
        <v>38</v>
      </c>
      <c r="G9" s="66">
        <v>42036</v>
      </c>
    </row>
    <row r="10" spans="1:13" ht="6" customHeight="1" x14ac:dyDescent="0.2">
      <c r="A10" s="6"/>
      <c r="B10" s="7"/>
      <c r="C10" s="7"/>
      <c r="D10" s="7"/>
      <c r="E10" s="7"/>
      <c r="F10" s="7"/>
      <c r="G10" s="7"/>
    </row>
    <row r="11" spans="1:13" x14ac:dyDescent="0.2">
      <c r="A11" s="6"/>
      <c r="B11" s="7"/>
      <c r="C11" s="7"/>
      <c r="D11" s="143" t="s">
        <v>24</v>
      </c>
      <c r="E11" s="143" t="s">
        <v>25</v>
      </c>
      <c r="F11" s="145" t="s">
        <v>26</v>
      </c>
      <c r="G11" s="145"/>
    </row>
    <row r="12" spans="1:13" x14ac:dyDescent="0.2">
      <c r="A12" s="6"/>
      <c r="B12" s="7"/>
      <c r="C12" s="7"/>
      <c r="D12" s="144"/>
      <c r="E12" s="144"/>
      <c r="F12" s="9" t="s">
        <v>27</v>
      </c>
      <c r="G12" s="9" t="s">
        <v>28</v>
      </c>
    </row>
    <row r="13" spans="1:13" ht="13.5" customHeight="1" x14ac:dyDescent="0.2">
      <c r="A13" s="7"/>
      <c r="B13" s="7"/>
      <c r="C13" s="7"/>
      <c r="D13" s="48">
        <v>9</v>
      </c>
      <c r="E13" s="10">
        <v>43039</v>
      </c>
      <c r="F13" s="10">
        <v>43009</v>
      </c>
      <c r="G13" s="10">
        <v>43039</v>
      </c>
    </row>
    <row r="14" spans="1:13" ht="15" customHeight="1" x14ac:dyDescent="0.2">
      <c r="A14" s="7"/>
      <c r="B14" s="7"/>
      <c r="C14" s="148" t="s">
        <v>45</v>
      </c>
      <c r="D14" s="148"/>
      <c r="E14" s="148"/>
      <c r="F14" s="149">
        <f>G39+G45</f>
        <v>14767.096</v>
      </c>
      <c r="G14" s="149"/>
    </row>
    <row r="15" spans="1:13" ht="11.25" customHeight="1" x14ac:dyDescent="0.2">
      <c r="A15" s="150" t="s">
        <v>40</v>
      </c>
      <c r="B15" s="150"/>
      <c r="C15" s="150"/>
      <c r="D15" s="150" t="s">
        <v>40</v>
      </c>
      <c r="E15" s="150"/>
      <c r="F15" s="150"/>
      <c r="G15" s="150"/>
    </row>
    <row r="16" spans="1:13" ht="11.25" customHeight="1" x14ac:dyDescent="0.2">
      <c r="A16" s="150" t="s">
        <v>41</v>
      </c>
      <c r="B16" s="150"/>
      <c r="C16" s="150"/>
      <c r="D16" s="150"/>
      <c r="E16" s="150"/>
      <c r="F16" s="150"/>
      <c r="G16" s="150"/>
      <c r="H16" s="97"/>
      <c r="I16" s="58"/>
      <c r="J16" s="58"/>
    </row>
    <row r="17" spans="1:12" x14ac:dyDescent="0.2">
      <c r="A17" s="150" t="s">
        <v>63</v>
      </c>
      <c r="B17" s="150"/>
      <c r="C17" s="150"/>
      <c r="D17" s="150"/>
      <c r="E17" s="150"/>
      <c r="F17" s="150"/>
      <c r="G17" s="150"/>
      <c r="H17" s="134"/>
      <c r="I17" s="134"/>
      <c r="J17" s="134"/>
    </row>
    <row r="18" spans="1:12" ht="2.25" customHeight="1" x14ac:dyDescent="0.2">
      <c r="A18" s="13"/>
      <c r="B18" s="13"/>
      <c r="C18" s="13"/>
      <c r="D18" s="13"/>
      <c r="E18" s="13"/>
      <c r="F18" s="13"/>
      <c r="G18" s="13"/>
      <c r="H18" s="1"/>
      <c r="I18" s="58"/>
      <c r="J18" s="58"/>
    </row>
    <row r="19" spans="1:12" x14ac:dyDescent="0.2">
      <c r="A19" s="151" t="s">
        <v>14</v>
      </c>
      <c r="B19" s="151"/>
      <c r="C19" s="151"/>
      <c r="D19" s="151"/>
      <c r="E19" s="151"/>
      <c r="F19" s="151"/>
      <c r="G19" s="151"/>
      <c r="H19" s="97"/>
      <c r="I19" s="58"/>
      <c r="J19" s="58"/>
    </row>
    <row r="20" spans="1:12" ht="3.75" customHeight="1" x14ac:dyDescent="0.2">
      <c r="A20" s="7"/>
      <c r="B20" s="7"/>
      <c r="C20" s="7"/>
      <c r="D20" s="7"/>
      <c r="E20" s="7"/>
      <c r="F20" s="7"/>
      <c r="G20" s="7"/>
      <c r="H20" s="2"/>
    </row>
    <row r="21" spans="1:12" ht="6" customHeight="1" thickBot="1" x14ac:dyDescent="0.25">
      <c r="A21" s="7"/>
      <c r="B21" s="7"/>
      <c r="C21" s="7"/>
      <c r="D21" s="7"/>
      <c r="E21" s="7"/>
      <c r="F21" s="7"/>
      <c r="G21" s="7"/>
      <c r="H21" s="2"/>
    </row>
    <row r="22" spans="1:12" s="41" customFormat="1" ht="34.5" thickBot="1" x14ac:dyDescent="0.25">
      <c r="A22" s="52" t="s">
        <v>0</v>
      </c>
      <c r="B22" s="152" t="s">
        <v>1</v>
      </c>
      <c r="C22" s="152"/>
      <c r="D22" s="152"/>
      <c r="E22" s="98" t="s">
        <v>2</v>
      </c>
      <c r="F22" s="98" t="s">
        <v>30</v>
      </c>
      <c r="G22" s="54" t="s">
        <v>3</v>
      </c>
      <c r="I22" s="59"/>
      <c r="J22" s="59"/>
      <c r="K22" s="59"/>
      <c r="L22" s="59"/>
    </row>
    <row r="23" spans="1:12" x14ac:dyDescent="0.2">
      <c r="A23" s="37" t="s">
        <v>29</v>
      </c>
      <c r="B23" s="153" t="s">
        <v>4</v>
      </c>
      <c r="C23" s="153"/>
      <c r="D23" s="154"/>
      <c r="E23" s="15"/>
      <c r="F23" s="15"/>
      <c r="G23" s="12"/>
    </row>
    <row r="24" spans="1:12" ht="12.75" customHeight="1" x14ac:dyDescent="0.2">
      <c r="A24" s="14" t="s">
        <v>6</v>
      </c>
      <c r="B24" s="155" t="s">
        <v>50</v>
      </c>
      <c r="C24" s="155"/>
      <c r="D24" s="156"/>
      <c r="E24" s="16">
        <v>18</v>
      </c>
      <c r="F24" s="49">
        <f>G24/E24</f>
        <v>204.99277777777777</v>
      </c>
      <c r="G24" s="67">
        <v>3689.87</v>
      </c>
      <c r="H24" s="64"/>
      <c r="I24" s="63"/>
      <c r="J24" s="63"/>
    </row>
    <row r="25" spans="1:12" x14ac:dyDescent="0.2">
      <c r="A25" s="14" t="s">
        <v>7</v>
      </c>
      <c r="B25" s="155" t="s">
        <v>65</v>
      </c>
      <c r="C25" s="155"/>
      <c r="D25" s="156"/>
      <c r="E25" s="16">
        <v>13</v>
      </c>
      <c r="F25" s="49">
        <f>G25/E25</f>
        <v>316.00538461538457</v>
      </c>
      <c r="G25" s="67">
        <v>4108.07</v>
      </c>
      <c r="H25" s="64"/>
      <c r="I25" s="63"/>
    </row>
    <row r="26" spans="1:12" s="3" customFormat="1" x14ac:dyDescent="0.2">
      <c r="A26" s="18"/>
      <c r="B26" s="146" t="s">
        <v>5</v>
      </c>
      <c r="C26" s="146"/>
      <c r="D26" s="147"/>
      <c r="E26" s="19"/>
      <c r="F26" s="46"/>
      <c r="G26" s="20">
        <f>G24+G25</f>
        <v>7797.94</v>
      </c>
      <c r="I26" s="4"/>
      <c r="J26" s="4"/>
      <c r="K26" s="4"/>
      <c r="L26" s="4"/>
    </row>
    <row r="27" spans="1:12" ht="12.75" customHeight="1" x14ac:dyDescent="0.2">
      <c r="A27" s="14"/>
      <c r="B27" s="155"/>
      <c r="C27" s="155"/>
      <c r="D27" s="156"/>
      <c r="E27" s="21"/>
      <c r="F27" s="44"/>
      <c r="G27" s="17"/>
    </row>
    <row r="28" spans="1:12" x14ac:dyDescent="0.2">
      <c r="A28" s="14" t="s">
        <v>8</v>
      </c>
      <c r="B28" s="155" t="s">
        <v>9</v>
      </c>
      <c r="C28" s="155"/>
      <c r="D28" s="156"/>
      <c r="E28" s="21"/>
      <c r="F28" s="44"/>
      <c r="G28" s="17"/>
    </row>
    <row r="29" spans="1:12" s="3" customFormat="1" x14ac:dyDescent="0.2">
      <c r="A29" s="18"/>
      <c r="B29" s="146" t="s">
        <v>10</v>
      </c>
      <c r="C29" s="146"/>
      <c r="D29" s="147"/>
      <c r="E29" s="19"/>
      <c r="F29" s="46"/>
      <c r="G29" s="20">
        <v>0</v>
      </c>
      <c r="I29" s="4"/>
      <c r="J29" s="4"/>
      <c r="K29" s="4"/>
      <c r="L29" s="4"/>
    </row>
    <row r="30" spans="1:12" ht="9" customHeight="1" x14ac:dyDescent="0.2">
      <c r="A30" s="14"/>
      <c r="B30" s="155"/>
      <c r="C30" s="155"/>
      <c r="D30" s="156"/>
      <c r="E30" s="21"/>
      <c r="F30" s="44"/>
      <c r="G30" s="17"/>
    </row>
    <row r="31" spans="1:12" x14ac:dyDescent="0.2">
      <c r="A31" s="14" t="s">
        <v>11</v>
      </c>
      <c r="B31" s="155" t="s">
        <v>12</v>
      </c>
      <c r="C31" s="155"/>
      <c r="D31" s="156"/>
      <c r="E31" s="21"/>
      <c r="F31" s="44"/>
      <c r="G31" s="17"/>
    </row>
    <row r="32" spans="1:12" x14ac:dyDescent="0.2">
      <c r="A32" s="14" t="s">
        <v>66</v>
      </c>
      <c r="B32" s="163" t="s">
        <v>118</v>
      </c>
      <c r="C32" s="164"/>
      <c r="D32" s="165"/>
      <c r="E32" s="21">
        <v>2</v>
      </c>
      <c r="F32" s="44">
        <v>55.6</v>
      </c>
      <c r="G32" s="17">
        <f>E32*F32</f>
        <v>111.2</v>
      </c>
    </row>
    <row r="33" spans="1:12" s="3" customFormat="1" x14ac:dyDescent="0.2">
      <c r="A33" s="18"/>
      <c r="B33" s="146" t="s">
        <v>13</v>
      </c>
      <c r="C33" s="146"/>
      <c r="D33" s="147"/>
      <c r="E33" s="19"/>
      <c r="F33" s="46"/>
      <c r="G33" s="20">
        <f>G32</f>
        <v>111.2</v>
      </c>
      <c r="I33" s="4"/>
      <c r="J33" s="4"/>
      <c r="K33" s="4"/>
      <c r="L33" s="4"/>
    </row>
    <row r="34" spans="1:12" ht="11.25" customHeight="1" x14ac:dyDescent="0.2">
      <c r="A34" s="14"/>
      <c r="B34" s="155"/>
      <c r="C34" s="155"/>
      <c r="D34" s="156"/>
      <c r="E34" s="21"/>
      <c r="F34" s="44"/>
      <c r="G34" s="17"/>
    </row>
    <row r="35" spans="1:12" s="45" customFormat="1" x14ac:dyDescent="0.2">
      <c r="A35" s="43" t="s">
        <v>15</v>
      </c>
      <c r="B35" s="166" t="s">
        <v>72</v>
      </c>
      <c r="C35" s="166"/>
      <c r="D35" s="167"/>
      <c r="E35" s="65" t="s">
        <v>22</v>
      </c>
      <c r="F35" s="44"/>
      <c r="G35" s="68">
        <f>1.8*1296.4</f>
        <v>2333.5200000000004</v>
      </c>
      <c r="I35" s="4"/>
      <c r="J35" s="4"/>
      <c r="K35" s="4"/>
      <c r="L35" s="61"/>
    </row>
    <row r="36" spans="1:12" s="45" customFormat="1" x14ac:dyDescent="0.2">
      <c r="A36" s="43" t="s">
        <v>16</v>
      </c>
      <c r="B36" s="166" t="s">
        <v>73</v>
      </c>
      <c r="C36" s="166"/>
      <c r="D36" s="167"/>
      <c r="E36" s="65" t="s">
        <v>22</v>
      </c>
      <c r="F36" s="44"/>
      <c r="G36" s="68">
        <f>2.3* 1296.4</f>
        <v>2981.72</v>
      </c>
      <c r="I36" s="4"/>
      <c r="J36" s="4"/>
      <c r="K36" s="4"/>
      <c r="L36" s="61"/>
    </row>
    <row r="37" spans="1:12" s="45" customFormat="1" ht="15.75" customHeight="1" x14ac:dyDescent="0.2">
      <c r="A37" s="43" t="s">
        <v>17</v>
      </c>
      <c r="B37" s="166" t="s">
        <v>82</v>
      </c>
      <c r="C37" s="166"/>
      <c r="D37" s="167"/>
      <c r="E37" s="65" t="s">
        <v>22</v>
      </c>
      <c r="F37" s="44"/>
      <c r="G37" s="68">
        <f>1.19* 1296.4</f>
        <v>1542.7160000000001</v>
      </c>
      <c r="I37" s="4"/>
      <c r="J37" s="4"/>
      <c r="K37" s="4"/>
      <c r="L37" s="61"/>
    </row>
    <row r="38" spans="1:12" s="45" customFormat="1" ht="13.5" customHeight="1" x14ac:dyDescent="0.2">
      <c r="A38" s="43" t="s">
        <v>18</v>
      </c>
      <c r="B38" s="172" t="s">
        <v>119</v>
      </c>
      <c r="C38" s="166"/>
      <c r="D38" s="167"/>
      <c r="E38" s="65" t="s">
        <v>47</v>
      </c>
      <c r="F38" s="44"/>
      <c r="G38" s="68"/>
      <c r="I38" s="4"/>
      <c r="J38" s="4"/>
      <c r="K38" s="4"/>
      <c r="L38" s="61"/>
    </row>
    <row r="39" spans="1:12" s="3" customFormat="1" ht="13.5" thickBot="1" x14ac:dyDescent="0.25">
      <c r="A39" s="35"/>
      <c r="B39" s="168" t="s">
        <v>19</v>
      </c>
      <c r="C39" s="168"/>
      <c r="D39" s="169"/>
      <c r="E39" s="25"/>
      <c r="F39" s="25"/>
      <c r="G39" s="36">
        <f>G26+G29+G33+G35+G36+G37+G38</f>
        <v>14767.096</v>
      </c>
      <c r="H39" s="42"/>
      <c r="I39" s="61"/>
      <c r="J39" s="61"/>
      <c r="K39" s="61"/>
      <c r="L39" s="4"/>
    </row>
    <row r="40" spans="1:12" ht="7.5" customHeight="1" x14ac:dyDescent="0.2">
      <c r="A40" s="7"/>
      <c r="B40" s="7"/>
      <c r="C40" s="7"/>
      <c r="D40" s="7"/>
      <c r="E40" s="7"/>
      <c r="F40" s="7"/>
      <c r="G40" s="7"/>
      <c r="I40" s="61"/>
      <c r="J40" s="61"/>
      <c r="K40" s="61"/>
    </row>
    <row r="41" spans="1:12" x14ac:dyDescent="0.2">
      <c r="A41" s="22" t="s">
        <v>23</v>
      </c>
      <c r="B41" s="22"/>
      <c r="C41" s="22"/>
      <c r="D41" s="7"/>
      <c r="E41" s="7"/>
      <c r="F41" s="7"/>
      <c r="G41" s="7"/>
      <c r="I41" s="60"/>
      <c r="J41" s="61"/>
      <c r="K41" s="61"/>
    </row>
    <row r="42" spans="1:12" ht="7.5" customHeight="1" thickBot="1" x14ac:dyDescent="0.25">
      <c r="A42" s="7"/>
      <c r="B42" s="7"/>
      <c r="C42" s="7"/>
      <c r="D42" s="7"/>
      <c r="E42" s="7"/>
      <c r="F42" s="7"/>
      <c r="G42" s="7"/>
    </row>
    <row r="43" spans="1:12" s="40" customFormat="1" ht="32.25" customHeight="1" thickBot="1" x14ac:dyDescent="0.25">
      <c r="A43" s="55" t="s">
        <v>0</v>
      </c>
      <c r="B43" s="157" t="s">
        <v>1</v>
      </c>
      <c r="C43" s="158"/>
      <c r="D43" s="99" t="s">
        <v>43</v>
      </c>
      <c r="E43" s="99" t="s">
        <v>46</v>
      </c>
      <c r="F43" s="99" t="s">
        <v>44</v>
      </c>
      <c r="G43" s="57" t="s">
        <v>20</v>
      </c>
      <c r="I43" s="62"/>
      <c r="J43" s="62"/>
      <c r="K43" s="62"/>
      <c r="L43" s="62"/>
    </row>
    <row r="44" spans="1:12" s="40" customFormat="1" ht="11.25" customHeight="1" thickBot="1" x14ac:dyDescent="0.25">
      <c r="A44" s="100"/>
      <c r="B44" s="180"/>
      <c r="C44" s="181"/>
      <c r="D44" s="125"/>
      <c r="E44" s="126"/>
      <c r="F44" s="127"/>
      <c r="G44" s="128"/>
      <c r="I44" s="62"/>
      <c r="J44" s="62"/>
      <c r="K44" s="62"/>
      <c r="L44" s="62"/>
    </row>
    <row r="45" spans="1:12" s="3" customFormat="1" ht="13.5" customHeight="1" thickBot="1" x14ac:dyDescent="0.25">
      <c r="A45" s="24"/>
      <c r="B45" s="161" t="s">
        <v>21</v>
      </c>
      <c r="C45" s="162"/>
      <c r="D45" s="38"/>
      <c r="E45" s="25"/>
      <c r="F45" s="39">
        <f>F44</f>
        <v>0</v>
      </c>
      <c r="G45" s="36">
        <f>G44</f>
        <v>0</v>
      </c>
      <c r="H45" s="42"/>
      <c r="I45" s="4"/>
      <c r="J45" s="4"/>
      <c r="K45" s="4"/>
      <c r="L45" s="4"/>
    </row>
    <row r="46" spans="1:12" x14ac:dyDescent="0.2">
      <c r="A46" s="7"/>
      <c r="B46" s="7"/>
      <c r="C46" s="7"/>
      <c r="D46" s="7"/>
      <c r="E46" s="7"/>
      <c r="F46" s="7" t="s">
        <v>89</v>
      </c>
      <c r="G46" s="7"/>
      <c r="H46" s="4"/>
    </row>
    <row r="47" spans="1:12" x14ac:dyDescent="0.2">
      <c r="A47" s="7"/>
      <c r="B47" s="7"/>
      <c r="C47" s="7"/>
      <c r="D47" s="7"/>
      <c r="E47" s="7"/>
      <c r="F47" s="7"/>
      <c r="G47" s="7"/>
      <c r="H47" s="4"/>
    </row>
    <row r="48" spans="1:12" x14ac:dyDescent="0.2">
      <c r="A48" s="7"/>
      <c r="B48" s="7"/>
      <c r="C48" s="7"/>
      <c r="D48" s="7"/>
      <c r="E48" s="7"/>
      <c r="F48" s="7"/>
      <c r="G48" s="7"/>
      <c r="H48" s="4"/>
    </row>
    <row r="49" spans="1:13" x14ac:dyDescent="0.2">
      <c r="A49" s="7"/>
      <c r="B49" s="7"/>
      <c r="C49" s="7"/>
      <c r="D49" s="7"/>
      <c r="E49" s="7"/>
      <c r="F49" s="7"/>
      <c r="G49" s="7"/>
      <c r="H49" s="4"/>
    </row>
    <row r="50" spans="1:13" x14ac:dyDescent="0.2">
      <c r="A50" s="7"/>
      <c r="B50" s="7"/>
      <c r="C50" s="7"/>
      <c r="D50" s="7"/>
      <c r="E50" s="7"/>
      <c r="F50" s="7"/>
      <c r="G50" s="7"/>
      <c r="H50" s="4"/>
    </row>
    <row r="51" spans="1:13" x14ac:dyDescent="0.2">
      <c r="A51" s="7"/>
      <c r="B51" s="7"/>
      <c r="C51" s="7"/>
      <c r="D51" s="7"/>
      <c r="E51" s="7"/>
      <c r="F51" s="7"/>
      <c r="G51" s="7"/>
      <c r="H51" s="4"/>
    </row>
    <row r="52" spans="1:13" s="4" customFormat="1" x14ac:dyDescent="0.2">
      <c r="A52" s="11" t="s">
        <v>31</v>
      </c>
      <c r="B52" s="11"/>
      <c r="C52" s="7" t="s">
        <v>52</v>
      </c>
      <c r="D52" s="26"/>
      <c r="E52" s="26"/>
      <c r="F52" s="7"/>
      <c r="G52" s="7" t="s">
        <v>53</v>
      </c>
      <c r="M52"/>
    </row>
    <row r="53" spans="1:13" s="4" customFormat="1" x14ac:dyDescent="0.2">
      <c r="A53" s="11"/>
      <c r="B53" s="11"/>
      <c r="C53" s="7"/>
      <c r="D53" s="27"/>
      <c r="E53" s="27"/>
      <c r="F53" s="7"/>
      <c r="G53" s="7"/>
      <c r="M53"/>
    </row>
    <row r="54" spans="1:13" s="4" customFormat="1" x14ac:dyDescent="0.2">
      <c r="A54" s="7"/>
      <c r="B54" s="7"/>
      <c r="C54" s="7" t="s">
        <v>32</v>
      </c>
      <c r="D54" s="7"/>
      <c r="E54" s="27"/>
      <c r="F54" s="27"/>
      <c r="G54" s="7"/>
      <c r="H54"/>
      <c r="M54"/>
    </row>
    <row r="55" spans="1:13" s="4" customFormat="1" ht="13.5" customHeight="1" x14ac:dyDescent="0.2">
      <c r="A55" s="7"/>
      <c r="B55" s="7"/>
      <c r="C55" s="7"/>
      <c r="D55" s="7"/>
      <c r="E55" s="7"/>
      <c r="F55" s="7"/>
      <c r="G55" s="7"/>
      <c r="H55"/>
    </row>
    <row r="56" spans="1:13" s="4" customFormat="1" x14ac:dyDescent="0.2">
      <c r="A56" s="11" t="s">
        <v>42</v>
      </c>
      <c r="B56" s="7"/>
      <c r="C56" s="7" t="s">
        <v>48</v>
      </c>
      <c r="D56" s="26"/>
      <c r="E56" s="26"/>
      <c r="F56" s="27"/>
      <c r="G56" s="47" t="s">
        <v>64</v>
      </c>
      <c r="H56" s="96"/>
    </row>
    <row r="57" spans="1:13" s="4" customFormat="1" ht="11.25" x14ac:dyDescent="0.2">
      <c r="H57" s="51"/>
    </row>
    <row r="58" spans="1:13" s="4" customFormat="1" ht="11.25" x14ac:dyDescent="0.2"/>
    <row r="59" spans="1:13" s="4" customFormat="1" ht="11.25" x14ac:dyDescent="0.2"/>
  </sheetData>
  <mergeCells count="42">
    <mergeCell ref="A1:D1"/>
    <mergeCell ref="E1:G1"/>
    <mergeCell ref="A2:C2"/>
    <mergeCell ref="D2:G2"/>
    <mergeCell ref="A3:C3"/>
    <mergeCell ref="D3:G3"/>
    <mergeCell ref="H17:J17"/>
    <mergeCell ref="A4:C4"/>
    <mergeCell ref="D4:G4"/>
    <mergeCell ref="A5:B5"/>
    <mergeCell ref="A6:B6"/>
    <mergeCell ref="A7:B7"/>
    <mergeCell ref="D11:D12"/>
    <mergeCell ref="E11:E12"/>
    <mergeCell ref="F11:G11"/>
    <mergeCell ref="B26:D26"/>
    <mergeCell ref="C14:E14"/>
    <mergeCell ref="F14:G14"/>
    <mergeCell ref="A15:G15"/>
    <mergeCell ref="A16:G16"/>
    <mergeCell ref="A17:G17"/>
    <mergeCell ref="A19:G19"/>
    <mergeCell ref="B22:D22"/>
    <mergeCell ref="B23:D23"/>
    <mergeCell ref="B24:D24"/>
    <mergeCell ref="B25:D25"/>
    <mergeCell ref="B27:D27"/>
    <mergeCell ref="B28:D28"/>
    <mergeCell ref="B29:D29"/>
    <mergeCell ref="B30:D30"/>
    <mergeCell ref="B31:D31"/>
    <mergeCell ref="B32:D32"/>
    <mergeCell ref="B39:D39"/>
    <mergeCell ref="B43:C43"/>
    <mergeCell ref="B45:C45"/>
    <mergeCell ref="B33:D33"/>
    <mergeCell ref="B34:D34"/>
    <mergeCell ref="B35:D35"/>
    <mergeCell ref="B36:D36"/>
    <mergeCell ref="B37:D37"/>
    <mergeCell ref="B38:D38"/>
    <mergeCell ref="B44:C44"/>
  </mergeCells>
  <pageMargins left="0.31496062992125984" right="0.31496062992125984" top="0.74803149606299213" bottom="0.74803149606299213" header="0.31496062992125984" footer="0.31496062992125984"/>
  <pageSetup paperSize="9" scale="85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opLeftCell="A19" workbookViewId="0">
      <selection activeCell="G41" sqref="G41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9.140625" style="4"/>
    <col min="9" max="9" width="10.85546875" style="4" customWidth="1"/>
    <col min="10" max="10" width="10.28515625" style="4" customWidth="1"/>
    <col min="11" max="11" width="9.140625" style="4"/>
  </cols>
  <sheetData>
    <row r="1" spans="1:12" ht="15" x14ac:dyDescent="0.2">
      <c r="A1" s="129" t="s">
        <v>54</v>
      </c>
      <c r="B1" s="130"/>
      <c r="C1" s="130"/>
      <c r="D1" s="130"/>
      <c r="E1" s="131" t="s">
        <v>58</v>
      </c>
      <c r="F1" s="131"/>
      <c r="G1" s="131"/>
      <c r="K1" s="63"/>
      <c r="L1" s="4"/>
    </row>
    <row r="2" spans="1:12" ht="15" x14ac:dyDescent="0.2">
      <c r="A2" s="132" t="s">
        <v>55</v>
      </c>
      <c r="B2" s="132"/>
      <c r="C2" s="132"/>
      <c r="D2" s="133" t="s">
        <v>59</v>
      </c>
      <c r="E2" s="133"/>
      <c r="F2" s="133"/>
      <c r="G2" s="133"/>
      <c r="K2" s="63"/>
      <c r="L2" s="4"/>
    </row>
    <row r="3" spans="1:12" ht="15" x14ac:dyDescent="0.2">
      <c r="A3" s="132" t="s">
        <v>56</v>
      </c>
      <c r="B3" s="132"/>
      <c r="C3" s="132"/>
      <c r="D3" s="133" t="s">
        <v>60</v>
      </c>
      <c r="E3" s="133"/>
      <c r="F3" s="133"/>
      <c r="G3" s="133"/>
      <c r="K3" s="63"/>
      <c r="L3" s="4"/>
    </row>
    <row r="4" spans="1:12" ht="15.75" thickBot="1" x14ac:dyDescent="0.25">
      <c r="A4" s="135" t="s">
        <v>57</v>
      </c>
      <c r="B4" s="135"/>
      <c r="C4" s="135"/>
      <c r="D4" s="136" t="s">
        <v>61</v>
      </c>
      <c r="E4" s="136"/>
      <c r="F4" s="136"/>
      <c r="G4" s="136"/>
      <c r="K4" s="63"/>
      <c r="L4" s="4"/>
    </row>
    <row r="5" spans="1:12" ht="28.5" customHeight="1" thickTop="1" x14ac:dyDescent="0.2">
      <c r="A5" s="137" t="s">
        <v>34</v>
      </c>
      <c r="B5" s="138"/>
      <c r="C5" s="23" t="s">
        <v>36</v>
      </c>
      <c r="E5" s="27"/>
    </row>
    <row r="6" spans="1:12" ht="25.5" customHeight="1" x14ac:dyDescent="0.2">
      <c r="A6" s="139" t="s">
        <v>35</v>
      </c>
      <c r="B6" s="140"/>
      <c r="C6" s="34" t="s">
        <v>49</v>
      </c>
      <c r="E6" s="29"/>
    </row>
    <row r="7" spans="1:12" x14ac:dyDescent="0.2">
      <c r="A7" s="141" t="s">
        <v>33</v>
      </c>
      <c r="B7" s="142"/>
      <c r="C7" s="23" t="s">
        <v>79</v>
      </c>
      <c r="E7" s="27"/>
      <c r="F7" s="30"/>
    </row>
    <row r="8" spans="1:12" x14ac:dyDescent="0.2">
      <c r="A8" s="32"/>
      <c r="B8" s="33"/>
      <c r="C8" s="33"/>
      <c r="D8" s="27"/>
      <c r="E8" s="31" t="s">
        <v>39</v>
      </c>
      <c r="F8" s="95" t="s">
        <v>37</v>
      </c>
      <c r="G8" s="65" t="s">
        <v>62</v>
      </c>
    </row>
    <row r="9" spans="1:12" x14ac:dyDescent="0.2">
      <c r="A9" s="32"/>
      <c r="B9" s="33"/>
      <c r="C9" s="33"/>
      <c r="D9" s="27"/>
      <c r="E9" s="28"/>
      <c r="F9" s="95" t="s">
        <v>38</v>
      </c>
      <c r="G9" s="66">
        <v>42036</v>
      </c>
    </row>
    <row r="10" spans="1:12" ht="6" customHeight="1" x14ac:dyDescent="0.2">
      <c r="A10" s="6"/>
      <c r="B10" s="7"/>
      <c r="C10" s="7"/>
      <c r="D10" s="7"/>
      <c r="E10" s="7"/>
      <c r="F10" s="7"/>
      <c r="G10" s="7"/>
    </row>
    <row r="11" spans="1:12" x14ac:dyDescent="0.2">
      <c r="A11" s="6"/>
      <c r="B11" s="7"/>
      <c r="C11" s="7"/>
      <c r="D11" s="143" t="s">
        <v>24</v>
      </c>
      <c r="E11" s="143" t="s">
        <v>25</v>
      </c>
      <c r="F11" s="145" t="s">
        <v>26</v>
      </c>
      <c r="G11" s="145"/>
    </row>
    <row r="12" spans="1:12" x14ac:dyDescent="0.2">
      <c r="A12" s="6"/>
      <c r="B12" s="7"/>
      <c r="C12" s="7"/>
      <c r="D12" s="144"/>
      <c r="E12" s="144"/>
      <c r="F12" s="9" t="s">
        <v>27</v>
      </c>
      <c r="G12" s="9" t="s">
        <v>28</v>
      </c>
    </row>
    <row r="13" spans="1:12" ht="13.5" customHeight="1" x14ac:dyDescent="0.2">
      <c r="A13" s="7"/>
      <c r="B13" s="7"/>
      <c r="C13" s="7"/>
      <c r="D13" s="48">
        <v>11</v>
      </c>
      <c r="E13" s="10">
        <v>43069</v>
      </c>
      <c r="F13" s="10">
        <v>43040</v>
      </c>
      <c r="G13" s="10">
        <v>43069</v>
      </c>
    </row>
    <row r="14" spans="1:12" ht="15" customHeight="1" x14ac:dyDescent="0.2">
      <c r="A14" s="7"/>
      <c r="B14" s="7"/>
      <c r="C14" s="148" t="s">
        <v>45</v>
      </c>
      <c r="D14" s="148"/>
      <c r="E14" s="148"/>
      <c r="F14" s="149">
        <f>G41+G47</f>
        <v>21997.745999999999</v>
      </c>
      <c r="G14" s="149"/>
    </row>
    <row r="15" spans="1:12" ht="11.25" customHeight="1" x14ac:dyDescent="0.2">
      <c r="A15" s="150" t="s">
        <v>40</v>
      </c>
      <c r="B15" s="150"/>
      <c r="C15" s="150"/>
      <c r="D15" s="150" t="s">
        <v>40</v>
      </c>
      <c r="E15" s="150"/>
      <c r="F15" s="150"/>
      <c r="G15" s="150"/>
    </row>
    <row r="16" spans="1:12" ht="11.25" customHeight="1" x14ac:dyDescent="0.2">
      <c r="A16" s="150" t="s">
        <v>41</v>
      </c>
      <c r="B16" s="150"/>
      <c r="C16" s="150"/>
      <c r="D16" s="150"/>
      <c r="E16" s="150"/>
      <c r="F16" s="150"/>
      <c r="G16" s="150"/>
      <c r="H16" s="58"/>
      <c r="I16" s="58"/>
    </row>
    <row r="17" spans="1:11" x14ac:dyDescent="0.2">
      <c r="A17" s="150" t="s">
        <v>63</v>
      </c>
      <c r="B17" s="150"/>
      <c r="C17" s="150"/>
      <c r="D17" s="150"/>
      <c r="E17" s="150"/>
      <c r="F17" s="150"/>
      <c r="G17" s="150"/>
      <c r="H17" s="134"/>
      <c r="I17" s="134"/>
    </row>
    <row r="18" spans="1:11" ht="2.25" customHeight="1" x14ac:dyDescent="0.2">
      <c r="A18" s="13"/>
      <c r="B18" s="13"/>
      <c r="C18" s="13"/>
      <c r="D18" s="13"/>
      <c r="E18" s="13"/>
      <c r="F18" s="13"/>
      <c r="G18" s="13"/>
      <c r="H18" s="58"/>
      <c r="I18" s="58"/>
    </row>
    <row r="19" spans="1:11" x14ac:dyDescent="0.2">
      <c r="A19" s="151" t="s">
        <v>14</v>
      </c>
      <c r="B19" s="151"/>
      <c r="C19" s="151"/>
      <c r="D19" s="151"/>
      <c r="E19" s="151"/>
      <c r="F19" s="151"/>
      <c r="G19" s="151"/>
      <c r="H19" s="58"/>
      <c r="I19" s="58"/>
    </row>
    <row r="20" spans="1:11" ht="3.75" customHeight="1" x14ac:dyDescent="0.2">
      <c r="A20" s="7"/>
      <c r="B20" s="7"/>
      <c r="C20" s="7"/>
      <c r="D20" s="7"/>
      <c r="E20" s="7"/>
      <c r="F20" s="7"/>
      <c r="G20" s="7"/>
    </row>
    <row r="21" spans="1:11" ht="6" customHeight="1" thickBot="1" x14ac:dyDescent="0.25">
      <c r="A21" s="7"/>
      <c r="B21" s="7"/>
      <c r="C21" s="7"/>
      <c r="D21" s="7"/>
      <c r="E21" s="7"/>
      <c r="F21" s="7"/>
      <c r="G21" s="7"/>
    </row>
    <row r="22" spans="1:11" s="41" customFormat="1" ht="34.5" thickBot="1" x14ac:dyDescent="0.25">
      <c r="A22" s="52" t="s">
        <v>0</v>
      </c>
      <c r="B22" s="152" t="s">
        <v>1</v>
      </c>
      <c r="C22" s="152"/>
      <c r="D22" s="152"/>
      <c r="E22" s="98" t="s">
        <v>2</v>
      </c>
      <c r="F22" s="98" t="s">
        <v>30</v>
      </c>
      <c r="G22" s="54" t="s">
        <v>3</v>
      </c>
      <c r="H22" s="59"/>
      <c r="I22" s="59"/>
      <c r="J22" s="59"/>
      <c r="K22" s="59"/>
    </row>
    <row r="23" spans="1:11" x14ac:dyDescent="0.2">
      <c r="A23" s="37" t="s">
        <v>29</v>
      </c>
      <c r="B23" s="153" t="s">
        <v>4</v>
      </c>
      <c r="C23" s="153"/>
      <c r="D23" s="154"/>
      <c r="E23" s="15"/>
      <c r="F23" s="15"/>
      <c r="G23" s="12"/>
    </row>
    <row r="24" spans="1:11" ht="12.75" customHeight="1" x14ac:dyDescent="0.2">
      <c r="A24" s="14" t="s">
        <v>6</v>
      </c>
      <c r="B24" s="155" t="s">
        <v>50</v>
      </c>
      <c r="C24" s="155"/>
      <c r="D24" s="156"/>
      <c r="E24" s="16">
        <v>19</v>
      </c>
      <c r="F24" s="49">
        <f>G24/E24</f>
        <v>203.48473684210526</v>
      </c>
      <c r="G24" s="67">
        <v>3866.21</v>
      </c>
      <c r="H24" s="63"/>
      <c r="I24" s="63"/>
    </row>
    <row r="25" spans="1:11" x14ac:dyDescent="0.2">
      <c r="A25" s="14" t="s">
        <v>7</v>
      </c>
      <c r="B25" s="155" t="s">
        <v>84</v>
      </c>
      <c r="C25" s="155"/>
      <c r="D25" s="156"/>
      <c r="E25" s="16">
        <v>13</v>
      </c>
      <c r="F25" s="49">
        <f>G25/E25</f>
        <v>316.0423076923077</v>
      </c>
      <c r="G25" s="67">
        <v>4108.55</v>
      </c>
      <c r="H25" s="63"/>
    </row>
    <row r="26" spans="1:11" s="3" customFormat="1" x14ac:dyDescent="0.2">
      <c r="A26" s="18"/>
      <c r="B26" s="146" t="s">
        <v>5</v>
      </c>
      <c r="C26" s="146"/>
      <c r="D26" s="147"/>
      <c r="E26" s="19"/>
      <c r="F26" s="46"/>
      <c r="G26" s="20">
        <f>G24+G25</f>
        <v>7974.76</v>
      </c>
      <c r="H26" s="4"/>
      <c r="I26" s="4"/>
      <c r="J26" s="4"/>
      <c r="K26" s="4"/>
    </row>
    <row r="27" spans="1:11" ht="12.75" customHeight="1" x14ac:dyDescent="0.2">
      <c r="A27" s="14"/>
      <c r="B27" s="155"/>
      <c r="C27" s="155"/>
      <c r="D27" s="156"/>
      <c r="E27" s="21"/>
      <c r="F27" s="44"/>
      <c r="G27" s="17"/>
    </row>
    <row r="28" spans="1:11" x14ac:dyDescent="0.2">
      <c r="A28" s="14" t="s">
        <v>8</v>
      </c>
      <c r="B28" s="155" t="s">
        <v>9</v>
      </c>
      <c r="C28" s="155"/>
      <c r="D28" s="156"/>
      <c r="E28" s="21"/>
      <c r="F28" s="44"/>
      <c r="G28" s="17"/>
    </row>
    <row r="29" spans="1:11" x14ac:dyDescent="0.2">
      <c r="A29" s="14" t="s">
        <v>68</v>
      </c>
      <c r="B29" s="163" t="s">
        <v>92</v>
      </c>
      <c r="C29" s="164"/>
      <c r="D29" s="165"/>
      <c r="E29" s="21">
        <v>3</v>
      </c>
      <c r="F29" s="49">
        <f>G29/E29</f>
        <v>589.94333333333327</v>
      </c>
      <c r="G29" s="17">
        <v>1769.83</v>
      </c>
      <c r="I29" s="63"/>
    </row>
    <row r="30" spans="1:11" x14ac:dyDescent="0.2">
      <c r="A30" s="14" t="s">
        <v>69</v>
      </c>
      <c r="B30" s="163" t="s">
        <v>120</v>
      </c>
      <c r="C30" s="164"/>
      <c r="D30" s="165"/>
      <c r="E30" s="21">
        <v>2</v>
      </c>
      <c r="F30" s="49">
        <v>160</v>
      </c>
      <c r="G30" s="17">
        <f>E30*F30</f>
        <v>320</v>
      </c>
      <c r="I30" s="63"/>
    </row>
    <row r="31" spans="1:11" s="3" customFormat="1" x14ac:dyDescent="0.2">
      <c r="A31" s="18"/>
      <c r="B31" s="146" t="s">
        <v>10</v>
      </c>
      <c r="C31" s="146"/>
      <c r="D31" s="147"/>
      <c r="E31" s="19"/>
      <c r="F31" s="46"/>
      <c r="G31" s="20">
        <f>G29+G30</f>
        <v>2089.83</v>
      </c>
      <c r="H31" s="4"/>
      <c r="I31" s="4"/>
      <c r="J31" s="4"/>
      <c r="K31" s="4"/>
    </row>
    <row r="32" spans="1:11" ht="9" customHeight="1" x14ac:dyDescent="0.2">
      <c r="A32" s="14"/>
      <c r="B32" s="155"/>
      <c r="C32" s="155"/>
      <c r="D32" s="156"/>
      <c r="E32" s="21"/>
      <c r="F32" s="44"/>
      <c r="G32" s="17"/>
    </row>
    <row r="33" spans="1:12" x14ac:dyDescent="0.2">
      <c r="A33" s="14" t="s">
        <v>11</v>
      </c>
      <c r="B33" s="155" t="s">
        <v>12</v>
      </c>
      <c r="C33" s="155"/>
      <c r="D33" s="156"/>
      <c r="E33" s="21"/>
      <c r="F33" s="44"/>
      <c r="G33" s="17"/>
    </row>
    <row r="34" spans="1:12" x14ac:dyDescent="0.2">
      <c r="A34" s="14" t="s">
        <v>66</v>
      </c>
      <c r="B34" s="163" t="s">
        <v>118</v>
      </c>
      <c r="C34" s="164"/>
      <c r="D34" s="165"/>
      <c r="E34" s="21">
        <v>2</v>
      </c>
      <c r="F34" s="44">
        <v>55.6</v>
      </c>
      <c r="G34" s="17">
        <f>E34*F34</f>
        <v>111.2</v>
      </c>
      <c r="H34"/>
      <c r="L34" s="4"/>
    </row>
    <row r="35" spans="1:12" s="3" customFormat="1" x14ac:dyDescent="0.2">
      <c r="A35" s="18"/>
      <c r="B35" s="146" t="s">
        <v>13</v>
      </c>
      <c r="C35" s="146"/>
      <c r="D35" s="147"/>
      <c r="E35" s="19"/>
      <c r="F35" s="46"/>
      <c r="G35" s="20">
        <f>G34</f>
        <v>111.2</v>
      </c>
      <c r="H35" s="4"/>
      <c r="I35" s="4"/>
      <c r="J35" s="4"/>
      <c r="K35" s="4"/>
    </row>
    <row r="36" spans="1:12" ht="11.25" customHeight="1" x14ac:dyDescent="0.2">
      <c r="A36" s="14"/>
      <c r="B36" s="155"/>
      <c r="C36" s="155"/>
      <c r="D36" s="156"/>
      <c r="E36" s="21"/>
      <c r="F36" s="44"/>
      <c r="G36" s="17"/>
    </row>
    <row r="37" spans="1:12" s="45" customFormat="1" x14ac:dyDescent="0.2">
      <c r="A37" s="43" t="s">
        <v>15</v>
      </c>
      <c r="B37" s="166" t="s">
        <v>72</v>
      </c>
      <c r="C37" s="166"/>
      <c r="D37" s="167"/>
      <c r="E37" s="65" t="s">
        <v>22</v>
      </c>
      <c r="F37" s="44"/>
      <c r="G37" s="68">
        <f>1.8*1296.4</f>
        <v>2333.5200000000004</v>
      </c>
      <c r="H37" s="4"/>
      <c r="I37" s="4"/>
      <c r="J37" s="4"/>
      <c r="K37" s="61"/>
    </row>
    <row r="38" spans="1:12" s="45" customFormat="1" x14ac:dyDescent="0.2">
      <c r="A38" s="43" t="s">
        <v>16</v>
      </c>
      <c r="B38" s="166" t="s">
        <v>73</v>
      </c>
      <c r="C38" s="166"/>
      <c r="D38" s="167"/>
      <c r="E38" s="65" t="s">
        <v>22</v>
      </c>
      <c r="F38" s="44"/>
      <c r="G38" s="68">
        <f>2.3* 1296.4</f>
        <v>2981.72</v>
      </c>
      <c r="H38" s="4"/>
      <c r="I38" s="4"/>
      <c r="J38" s="4"/>
      <c r="K38" s="61"/>
    </row>
    <row r="39" spans="1:12" s="45" customFormat="1" ht="15" customHeight="1" x14ac:dyDescent="0.2">
      <c r="A39" s="43" t="s">
        <v>17</v>
      </c>
      <c r="B39" s="166" t="s">
        <v>82</v>
      </c>
      <c r="C39" s="166"/>
      <c r="D39" s="167"/>
      <c r="E39" s="65" t="s">
        <v>22</v>
      </c>
      <c r="F39" s="44"/>
      <c r="G39" s="68">
        <f>1.19* 1296.4</f>
        <v>1542.7160000000001</v>
      </c>
      <c r="H39" s="4"/>
      <c r="I39" s="4"/>
      <c r="J39" s="4"/>
      <c r="K39" s="61"/>
    </row>
    <row r="40" spans="1:12" s="45" customFormat="1" ht="25.5" customHeight="1" x14ac:dyDescent="0.2">
      <c r="A40" s="43" t="s">
        <v>18</v>
      </c>
      <c r="B40" s="172" t="s">
        <v>122</v>
      </c>
      <c r="C40" s="166"/>
      <c r="D40" s="167"/>
      <c r="E40" s="65" t="s">
        <v>47</v>
      </c>
      <c r="F40" s="44"/>
      <c r="G40" s="68">
        <f>0.25*1000</f>
        <v>250</v>
      </c>
      <c r="H40" s="4"/>
      <c r="I40" s="4"/>
      <c r="J40" s="4"/>
      <c r="K40" s="61"/>
    </row>
    <row r="41" spans="1:12" s="3" customFormat="1" ht="13.5" thickBot="1" x14ac:dyDescent="0.25">
      <c r="A41" s="35"/>
      <c r="B41" s="168" t="s">
        <v>19</v>
      </c>
      <c r="C41" s="168"/>
      <c r="D41" s="169"/>
      <c r="E41" s="25"/>
      <c r="F41" s="25"/>
      <c r="G41" s="36">
        <f>G26+G31+G35+G37+G38+G39+G40</f>
        <v>17283.745999999999</v>
      </c>
      <c r="H41" s="124"/>
      <c r="I41" s="61"/>
      <c r="J41" s="61"/>
      <c r="K41" s="4"/>
    </row>
    <row r="42" spans="1:12" ht="7.5" customHeight="1" x14ac:dyDescent="0.2">
      <c r="A42" s="7"/>
      <c r="B42" s="7"/>
      <c r="C42" s="7"/>
      <c r="D42" s="7"/>
      <c r="E42" s="7"/>
      <c r="F42" s="7"/>
      <c r="G42" s="7"/>
      <c r="H42" s="61"/>
      <c r="I42" s="61"/>
      <c r="J42" s="61"/>
    </row>
    <row r="43" spans="1:12" x14ac:dyDescent="0.2">
      <c r="A43" s="22" t="s">
        <v>23</v>
      </c>
      <c r="B43" s="22"/>
      <c r="C43" s="22"/>
      <c r="D43" s="7"/>
      <c r="E43" s="7"/>
      <c r="F43" s="7"/>
      <c r="G43" s="7"/>
      <c r="H43" s="60"/>
      <c r="I43" s="61"/>
      <c r="J43" s="61"/>
    </row>
    <row r="44" spans="1:12" ht="7.5" customHeight="1" thickBot="1" x14ac:dyDescent="0.25">
      <c r="A44" s="7"/>
      <c r="B44" s="7"/>
      <c r="C44" s="7"/>
      <c r="D44" s="7"/>
      <c r="E44" s="7"/>
      <c r="F44" s="7"/>
      <c r="G44" s="7"/>
    </row>
    <row r="45" spans="1:12" s="40" customFormat="1" ht="32.25" customHeight="1" thickBot="1" x14ac:dyDescent="0.25">
      <c r="A45" s="55" t="s">
        <v>0</v>
      </c>
      <c r="B45" s="157" t="s">
        <v>1</v>
      </c>
      <c r="C45" s="158"/>
      <c r="D45" s="99" t="s">
        <v>43</v>
      </c>
      <c r="E45" s="99" t="s">
        <v>46</v>
      </c>
      <c r="F45" s="99" t="s">
        <v>44</v>
      </c>
      <c r="G45" s="57" t="s">
        <v>20</v>
      </c>
      <c r="H45" s="62"/>
      <c r="I45" s="62"/>
      <c r="J45" s="62"/>
      <c r="K45" s="62"/>
    </row>
    <row r="46" spans="1:12" s="40" customFormat="1" ht="15" customHeight="1" thickBot="1" x14ac:dyDescent="0.25">
      <c r="A46" s="100"/>
      <c r="B46" s="178" t="s">
        <v>121</v>
      </c>
      <c r="C46" s="179"/>
      <c r="D46" s="101">
        <v>4</v>
      </c>
      <c r="E46" s="102">
        <v>43053</v>
      </c>
      <c r="F46" s="101"/>
      <c r="G46" s="103">
        <v>4714</v>
      </c>
      <c r="I46" s="62"/>
      <c r="J46" s="62"/>
      <c r="K46" s="62"/>
      <c r="L46" s="62"/>
    </row>
    <row r="47" spans="1:12" s="3" customFormat="1" ht="13.5" customHeight="1" thickBot="1" x14ac:dyDescent="0.25">
      <c r="A47" s="24"/>
      <c r="B47" s="187" t="s">
        <v>21</v>
      </c>
      <c r="C47" s="188"/>
      <c r="D47" s="38"/>
      <c r="E47" s="25"/>
      <c r="F47" s="39"/>
      <c r="G47" s="36">
        <f>G46</f>
        <v>4714</v>
      </c>
      <c r="H47" s="4"/>
      <c r="I47" s="4"/>
      <c r="J47" s="4"/>
      <c r="K47" s="4"/>
    </row>
    <row r="48" spans="1:12" x14ac:dyDescent="0.2">
      <c r="A48" s="7"/>
      <c r="B48" s="7"/>
      <c r="C48" s="7"/>
      <c r="D48" s="7"/>
      <c r="E48" s="7"/>
      <c r="F48" s="7"/>
      <c r="G48" s="7"/>
    </row>
    <row r="49" spans="1:12" x14ac:dyDescent="0.2">
      <c r="A49" s="7"/>
      <c r="B49" s="7"/>
      <c r="C49" s="7"/>
      <c r="D49" s="7"/>
      <c r="E49" s="7"/>
      <c r="F49" s="7"/>
      <c r="G49" s="7"/>
    </row>
    <row r="50" spans="1:12" x14ac:dyDescent="0.2">
      <c r="A50" s="7"/>
      <c r="B50" s="7"/>
      <c r="C50" s="7"/>
      <c r="D50" s="7"/>
      <c r="E50" s="7"/>
      <c r="F50" s="7"/>
      <c r="G50" s="7"/>
    </row>
    <row r="51" spans="1:12" x14ac:dyDescent="0.2">
      <c r="A51" s="7"/>
      <c r="B51" s="7"/>
      <c r="C51" s="7"/>
      <c r="D51" s="7"/>
      <c r="E51" s="7"/>
      <c r="F51" s="7"/>
      <c r="G51" s="7"/>
    </row>
    <row r="52" spans="1:12" x14ac:dyDescent="0.2">
      <c r="A52" s="7"/>
      <c r="B52" s="7"/>
      <c r="C52" s="7"/>
      <c r="D52" s="7"/>
      <c r="E52" s="7"/>
      <c r="F52" s="7"/>
      <c r="G52" s="7"/>
    </row>
    <row r="53" spans="1:12" x14ac:dyDescent="0.2">
      <c r="A53" s="7"/>
      <c r="B53" s="7"/>
      <c r="C53" s="7"/>
      <c r="D53" s="7"/>
      <c r="E53" s="7"/>
      <c r="F53" s="7"/>
      <c r="G53" s="7"/>
    </row>
    <row r="54" spans="1:12" s="4" customFormat="1" x14ac:dyDescent="0.2">
      <c r="A54" s="11" t="s">
        <v>31</v>
      </c>
      <c r="B54" s="11"/>
      <c r="C54" s="7" t="s">
        <v>52</v>
      </c>
      <c r="D54" s="26"/>
      <c r="E54" s="26"/>
      <c r="F54" s="7"/>
      <c r="G54" s="7" t="s">
        <v>53</v>
      </c>
      <c r="L54"/>
    </row>
    <row r="55" spans="1:12" s="4" customFormat="1" x14ac:dyDescent="0.2">
      <c r="A55" s="11"/>
      <c r="B55" s="11"/>
      <c r="C55" s="7"/>
      <c r="D55" s="27"/>
      <c r="E55" s="27"/>
      <c r="F55" s="7"/>
      <c r="G55" s="7"/>
      <c r="L55"/>
    </row>
    <row r="56" spans="1:12" s="4" customFormat="1" x14ac:dyDescent="0.2">
      <c r="A56" s="7"/>
      <c r="B56" s="7"/>
      <c r="C56" s="7" t="s">
        <v>32</v>
      </c>
      <c r="D56" s="7"/>
      <c r="E56" s="27"/>
      <c r="F56" s="27"/>
      <c r="G56" s="7"/>
      <c r="L56"/>
    </row>
    <row r="57" spans="1:12" s="4" customFormat="1" ht="13.5" customHeight="1" x14ac:dyDescent="0.2">
      <c r="A57" s="7"/>
      <c r="B57" s="7"/>
      <c r="C57" s="7"/>
      <c r="D57" s="7"/>
      <c r="E57" s="7"/>
      <c r="F57" s="7"/>
      <c r="G57" s="7"/>
    </row>
    <row r="58" spans="1:12" s="4" customFormat="1" x14ac:dyDescent="0.2">
      <c r="A58" s="11" t="s">
        <v>42</v>
      </c>
      <c r="B58" s="7"/>
      <c r="C58" s="7" t="s">
        <v>48</v>
      </c>
      <c r="D58" s="26"/>
      <c r="E58" s="26"/>
      <c r="F58" s="27"/>
      <c r="G58" s="47" t="s">
        <v>64</v>
      </c>
    </row>
    <row r="59" spans="1:12" s="4" customFormat="1" ht="11.25" x14ac:dyDescent="0.2"/>
    <row r="60" spans="1:12" s="4" customFormat="1" ht="11.25" x14ac:dyDescent="0.2"/>
    <row r="61" spans="1:12" s="4" customFormat="1" ht="11.25" x14ac:dyDescent="0.2"/>
  </sheetData>
  <mergeCells count="44">
    <mergeCell ref="B34:D34"/>
    <mergeCell ref="B30:D30"/>
    <mergeCell ref="B46:C46"/>
    <mergeCell ref="A1:D1"/>
    <mergeCell ref="E1:G1"/>
    <mergeCell ref="A2:C2"/>
    <mergeCell ref="D2:G2"/>
    <mergeCell ref="A3:C3"/>
    <mergeCell ref="D3:G3"/>
    <mergeCell ref="H17:I17"/>
    <mergeCell ref="A4:C4"/>
    <mergeCell ref="D4:G4"/>
    <mergeCell ref="A5:B5"/>
    <mergeCell ref="A6:B6"/>
    <mergeCell ref="A7:B7"/>
    <mergeCell ref="D11:D12"/>
    <mergeCell ref="E11:E12"/>
    <mergeCell ref="F11:G11"/>
    <mergeCell ref="C14:E14"/>
    <mergeCell ref="F14:G14"/>
    <mergeCell ref="A15:G15"/>
    <mergeCell ref="A16:G16"/>
    <mergeCell ref="A17:G17"/>
    <mergeCell ref="B33:D33"/>
    <mergeCell ref="A19:G19"/>
    <mergeCell ref="B22:D22"/>
    <mergeCell ref="B23:D23"/>
    <mergeCell ref="B24:D24"/>
    <mergeCell ref="B25:D25"/>
    <mergeCell ref="B26:D26"/>
    <mergeCell ref="B27:D27"/>
    <mergeCell ref="B28:D28"/>
    <mergeCell ref="B31:D31"/>
    <mergeCell ref="B32:D32"/>
    <mergeCell ref="B29:D29"/>
    <mergeCell ref="B35:D35"/>
    <mergeCell ref="B36:D36"/>
    <mergeCell ref="B37:D37"/>
    <mergeCell ref="B38:D38"/>
    <mergeCell ref="B41:D41"/>
    <mergeCell ref="B45:C45"/>
    <mergeCell ref="B47:C47"/>
    <mergeCell ref="B40:D40"/>
    <mergeCell ref="B39:D39"/>
  </mergeCells>
  <pageMargins left="0.31496062992125984" right="0.31496062992125984" top="0.74803149606299213" bottom="0.74803149606299213" header="0.31496062992125984" footer="0.31496062992125984"/>
  <pageSetup paperSize="9" scale="85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workbookViewId="0">
      <selection activeCell="G44" sqref="G44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129" t="s">
        <v>54</v>
      </c>
      <c r="B1" s="130"/>
      <c r="C1" s="130"/>
      <c r="D1" s="130"/>
      <c r="E1" s="131" t="s">
        <v>58</v>
      </c>
      <c r="F1" s="131"/>
      <c r="G1" s="131"/>
      <c r="L1" s="63"/>
      <c r="M1" s="4"/>
    </row>
    <row r="2" spans="1:13" ht="15" x14ac:dyDescent="0.2">
      <c r="A2" s="132" t="s">
        <v>55</v>
      </c>
      <c r="B2" s="132"/>
      <c r="C2" s="132"/>
      <c r="D2" s="133" t="s">
        <v>59</v>
      </c>
      <c r="E2" s="133"/>
      <c r="F2" s="133"/>
      <c r="G2" s="133"/>
      <c r="L2" s="63"/>
      <c r="M2" s="4"/>
    </row>
    <row r="3" spans="1:13" ht="15" x14ac:dyDescent="0.2">
      <c r="A3" s="132" t="s">
        <v>56</v>
      </c>
      <c r="B3" s="132"/>
      <c r="C3" s="132"/>
      <c r="D3" s="133" t="s">
        <v>60</v>
      </c>
      <c r="E3" s="133"/>
      <c r="F3" s="133"/>
      <c r="G3" s="133"/>
      <c r="L3" s="63"/>
      <c r="M3" s="4"/>
    </row>
    <row r="4" spans="1:13" ht="15.75" thickBot="1" x14ac:dyDescent="0.25">
      <c r="A4" s="135" t="s">
        <v>57</v>
      </c>
      <c r="B4" s="135"/>
      <c r="C4" s="135"/>
      <c r="D4" s="136" t="s">
        <v>61</v>
      </c>
      <c r="E4" s="136"/>
      <c r="F4" s="136"/>
      <c r="G4" s="136"/>
      <c r="L4" s="63"/>
      <c r="M4" s="4"/>
    </row>
    <row r="5" spans="1:13" ht="28.5" customHeight="1" thickTop="1" x14ac:dyDescent="0.2">
      <c r="A5" s="137" t="s">
        <v>34</v>
      </c>
      <c r="B5" s="138"/>
      <c r="C5" s="23" t="s">
        <v>36</v>
      </c>
      <c r="E5" s="27"/>
    </row>
    <row r="6" spans="1:13" ht="25.5" customHeight="1" x14ac:dyDescent="0.2">
      <c r="A6" s="139" t="s">
        <v>35</v>
      </c>
      <c r="B6" s="140"/>
      <c r="C6" s="34" t="s">
        <v>49</v>
      </c>
      <c r="E6" s="29"/>
    </row>
    <row r="7" spans="1:13" x14ac:dyDescent="0.2">
      <c r="A7" s="141" t="s">
        <v>33</v>
      </c>
      <c r="B7" s="142"/>
      <c r="C7" s="23" t="s">
        <v>79</v>
      </c>
      <c r="E7" s="27"/>
      <c r="F7" s="30"/>
    </row>
    <row r="8" spans="1:13" x14ac:dyDescent="0.2">
      <c r="A8" s="32"/>
      <c r="B8" s="33"/>
      <c r="C8" s="33"/>
      <c r="D8" s="27"/>
      <c r="E8" s="31" t="s">
        <v>39</v>
      </c>
      <c r="F8" s="95" t="s">
        <v>37</v>
      </c>
      <c r="G8" s="65" t="s">
        <v>62</v>
      </c>
    </row>
    <row r="9" spans="1:13" x14ac:dyDescent="0.2">
      <c r="A9" s="32"/>
      <c r="B9" s="33"/>
      <c r="C9" s="33"/>
      <c r="D9" s="27"/>
      <c r="E9" s="28"/>
      <c r="F9" s="95" t="s">
        <v>38</v>
      </c>
      <c r="G9" s="66">
        <v>42036</v>
      </c>
    </row>
    <row r="10" spans="1:13" ht="6" customHeight="1" x14ac:dyDescent="0.2">
      <c r="A10" s="6"/>
      <c r="B10" s="7"/>
      <c r="C10" s="7"/>
      <c r="D10" s="7"/>
      <c r="E10" s="7"/>
      <c r="F10" s="7"/>
      <c r="G10" s="7"/>
    </row>
    <row r="11" spans="1:13" x14ac:dyDescent="0.2">
      <c r="A11" s="6"/>
      <c r="B11" s="7"/>
      <c r="C11" s="7"/>
      <c r="D11" s="143" t="s">
        <v>24</v>
      </c>
      <c r="E11" s="143" t="s">
        <v>25</v>
      </c>
      <c r="F11" s="145" t="s">
        <v>26</v>
      </c>
      <c r="G11" s="145"/>
    </row>
    <row r="12" spans="1:13" x14ac:dyDescent="0.2">
      <c r="A12" s="6"/>
      <c r="B12" s="7"/>
      <c r="C12" s="7"/>
      <c r="D12" s="144"/>
      <c r="E12" s="144"/>
      <c r="F12" s="9" t="s">
        <v>27</v>
      </c>
      <c r="G12" s="9" t="s">
        <v>28</v>
      </c>
    </row>
    <row r="13" spans="1:13" ht="13.5" customHeight="1" x14ac:dyDescent="0.2">
      <c r="A13" s="7"/>
      <c r="B13" s="7"/>
      <c r="C13" s="7"/>
      <c r="D13" s="48">
        <v>11</v>
      </c>
      <c r="E13" s="10">
        <v>42369</v>
      </c>
      <c r="F13" s="10">
        <v>42339</v>
      </c>
      <c r="G13" s="10">
        <v>42369</v>
      </c>
    </row>
    <row r="14" spans="1:13" ht="15" customHeight="1" x14ac:dyDescent="0.2">
      <c r="A14" s="7"/>
      <c r="B14" s="7"/>
      <c r="C14" s="148" t="s">
        <v>45</v>
      </c>
      <c r="D14" s="148"/>
      <c r="E14" s="148"/>
      <c r="F14" s="149">
        <f>G44+G49</f>
        <v>16788.716</v>
      </c>
      <c r="G14" s="149"/>
    </row>
    <row r="15" spans="1:13" ht="11.25" customHeight="1" x14ac:dyDescent="0.2">
      <c r="A15" s="150" t="s">
        <v>40</v>
      </c>
      <c r="B15" s="150"/>
      <c r="C15" s="150"/>
      <c r="D15" s="150" t="s">
        <v>40</v>
      </c>
      <c r="E15" s="150"/>
      <c r="F15" s="150"/>
      <c r="G15" s="150"/>
    </row>
    <row r="16" spans="1:13" ht="11.25" customHeight="1" x14ac:dyDescent="0.2">
      <c r="A16" s="150" t="s">
        <v>41</v>
      </c>
      <c r="B16" s="150"/>
      <c r="C16" s="150"/>
      <c r="D16" s="150"/>
      <c r="E16" s="150"/>
      <c r="F16" s="150"/>
      <c r="G16" s="150"/>
      <c r="H16" s="97"/>
      <c r="I16" s="58"/>
      <c r="J16" s="58"/>
    </row>
    <row r="17" spans="1:12" x14ac:dyDescent="0.2">
      <c r="A17" s="150" t="s">
        <v>63</v>
      </c>
      <c r="B17" s="150"/>
      <c r="C17" s="150"/>
      <c r="D17" s="150"/>
      <c r="E17" s="150"/>
      <c r="F17" s="150"/>
      <c r="G17" s="150"/>
      <c r="H17" s="134"/>
      <c r="I17" s="134"/>
      <c r="J17" s="134"/>
    </row>
    <row r="18" spans="1:12" ht="2.25" customHeight="1" x14ac:dyDescent="0.2">
      <c r="A18" s="13"/>
      <c r="B18" s="13"/>
      <c r="C18" s="13"/>
      <c r="D18" s="13"/>
      <c r="E18" s="13"/>
      <c r="F18" s="13"/>
      <c r="G18" s="13"/>
      <c r="H18" s="1"/>
      <c r="I18" s="58"/>
      <c r="J18" s="58"/>
    </row>
    <row r="19" spans="1:12" x14ac:dyDescent="0.2">
      <c r="A19" s="151" t="s">
        <v>14</v>
      </c>
      <c r="B19" s="151"/>
      <c r="C19" s="151"/>
      <c r="D19" s="151"/>
      <c r="E19" s="151"/>
      <c r="F19" s="151"/>
      <c r="G19" s="151"/>
      <c r="H19" s="97"/>
      <c r="I19" s="58"/>
      <c r="J19" s="58"/>
    </row>
    <row r="20" spans="1:12" ht="3.75" customHeight="1" x14ac:dyDescent="0.2">
      <c r="A20" s="7"/>
      <c r="B20" s="7"/>
      <c r="C20" s="7"/>
      <c r="D20" s="7"/>
      <c r="E20" s="7"/>
      <c r="F20" s="7"/>
      <c r="G20" s="7"/>
      <c r="H20" s="2"/>
    </row>
    <row r="21" spans="1:12" ht="6" customHeight="1" thickBot="1" x14ac:dyDescent="0.25">
      <c r="A21" s="7"/>
      <c r="B21" s="7"/>
      <c r="C21" s="7"/>
      <c r="D21" s="7"/>
      <c r="E21" s="7"/>
      <c r="F21" s="7"/>
      <c r="G21" s="7"/>
      <c r="H21" s="2"/>
    </row>
    <row r="22" spans="1:12" s="41" customFormat="1" ht="34.5" thickBot="1" x14ac:dyDescent="0.25">
      <c r="A22" s="52" t="s">
        <v>0</v>
      </c>
      <c r="B22" s="152" t="s">
        <v>1</v>
      </c>
      <c r="C22" s="152"/>
      <c r="D22" s="152"/>
      <c r="E22" s="98" t="s">
        <v>2</v>
      </c>
      <c r="F22" s="98" t="s">
        <v>30</v>
      </c>
      <c r="G22" s="54" t="s">
        <v>3</v>
      </c>
      <c r="I22" s="59"/>
      <c r="J22" s="59"/>
      <c r="K22" s="59"/>
      <c r="L22" s="59"/>
    </row>
    <row r="23" spans="1:12" x14ac:dyDescent="0.2">
      <c r="A23" s="37" t="s">
        <v>29</v>
      </c>
      <c r="B23" s="153" t="s">
        <v>4</v>
      </c>
      <c r="C23" s="153"/>
      <c r="D23" s="154"/>
      <c r="E23" s="15"/>
      <c r="F23" s="15"/>
      <c r="G23" s="12"/>
    </row>
    <row r="24" spans="1:12" ht="12.75" customHeight="1" x14ac:dyDescent="0.2">
      <c r="A24" s="14" t="s">
        <v>6</v>
      </c>
      <c r="B24" s="155" t="s">
        <v>50</v>
      </c>
      <c r="C24" s="155"/>
      <c r="D24" s="156"/>
      <c r="E24" s="16">
        <v>19</v>
      </c>
      <c r="F24" s="49">
        <f>G24/E24</f>
        <v>293.92052631578946</v>
      </c>
      <c r="G24" s="67">
        <v>5584.49</v>
      </c>
      <c r="H24" s="64"/>
      <c r="I24" s="63"/>
      <c r="J24" s="63"/>
    </row>
    <row r="25" spans="1:12" x14ac:dyDescent="0.2">
      <c r="A25" s="14" t="s">
        <v>7</v>
      </c>
      <c r="B25" s="155" t="s">
        <v>65</v>
      </c>
      <c r="C25" s="155"/>
      <c r="D25" s="156"/>
      <c r="E25" s="16">
        <v>13</v>
      </c>
      <c r="F25" s="49">
        <f>G25/E25</f>
        <v>316.11615384615385</v>
      </c>
      <c r="G25" s="67">
        <v>4109.51</v>
      </c>
      <c r="H25" s="64"/>
      <c r="I25" s="63"/>
    </row>
    <row r="26" spans="1:12" s="3" customFormat="1" x14ac:dyDescent="0.2">
      <c r="A26" s="18"/>
      <c r="B26" s="146" t="s">
        <v>5</v>
      </c>
      <c r="C26" s="146"/>
      <c r="D26" s="147"/>
      <c r="E26" s="19"/>
      <c r="F26" s="46"/>
      <c r="G26" s="20">
        <f>G24+G25</f>
        <v>9694</v>
      </c>
      <c r="I26" s="4"/>
      <c r="J26" s="4"/>
      <c r="K26" s="4"/>
      <c r="L26" s="4"/>
    </row>
    <row r="27" spans="1:12" ht="12.75" customHeight="1" x14ac:dyDescent="0.2">
      <c r="A27" s="14"/>
      <c r="B27" s="155"/>
      <c r="C27" s="155"/>
      <c r="D27" s="156"/>
      <c r="E27" s="21"/>
      <c r="F27" s="44"/>
      <c r="G27" s="17"/>
    </row>
    <row r="28" spans="1:12" x14ac:dyDescent="0.2">
      <c r="A28" s="14" t="s">
        <v>8</v>
      </c>
      <c r="B28" s="155" t="s">
        <v>9</v>
      </c>
      <c r="C28" s="155"/>
      <c r="D28" s="156"/>
      <c r="E28" s="21"/>
      <c r="F28" s="44"/>
      <c r="G28" s="17"/>
    </row>
    <row r="29" spans="1:12" ht="14.25" customHeight="1" x14ac:dyDescent="0.2">
      <c r="A29" s="14" t="s">
        <v>67</v>
      </c>
      <c r="B29" s="155" t="s">
        <v>123</v>
      </c>
      <c r="C29" s="155"/>
      <c r="D29" s="156"/>
      <c r="E29" s="16">
        <v>1</v>
      </c>
      <c r="F29" s="49">
        <f>G29/E29</f>
        <v>66.16</v>
      </c>
      <c r="G29" s="67">
        <v>66.16</v>
      </c>
      <c r="H29" s="64"/>
      <c r="I29" s="63"/>
    </row>
    <row r="30" spans="1:12" s="3" customFormat="1" x14ac:dyDescent="0.2">
      <c r="A30" s="18"/>
      <c r="B30" s="146" t="s">
        <v>10</v>
      </c>
      <c r="C30" s="146"/>
      <c r="D30" s="147"/>
      <c r="E30" s="19"/>
      <c r="F30" s="46"/>
      <c r="G30" s="20">
        <f>G29</f>
        <v>66.16</v>
      </c>
      <c r="I30" s="4"/>
      <c r="J30" s="4"/>
      <c r="K30" s="4"/>
      <c r="L30" s="4"/>
    </row>
    <row r="31" spans="1:12" ht="9" customHeight="1" x14ac:dyDescent="0.2">
      <c r="A31" s="14"/>
      <c r="B31" s="155"/>
      <c r="C31" s="155"/>
      <c r="D31" s="156"/>
      <c r="E31" s="21"/>
      <c r="F31" s="44"/>
      <c r="G31" s="17"/>
    </row>
    <row r="32" spans="1:12" x14ac:dyDescent="0.2">
      <c r="A32" s="14" t="s">
        <v>11</v>
      </c>
      <c r="B32" s="155" t="s">
        <v>12</v>
      </c>
      <c r="C32" s="155"/>
      <c r="D32" s="156"/>
      <c r="E32" s="21"/>
      <c r="F32" s="44"/>
      <c r="G32" s="17"/>
      <c r="H32" s="64"/>
    </row>
    <row r="33" spans="1:12" x14ac:dyDescent="0.2">
      <c r="A33" s="14" t="s">
        <v>66</v>
      </c>
      <c r="B33" s="163" t="s">
        <v>124</v>
      </c>
      <c r="C33" s="164"/>
      <c r="D33" s="165"/>
      <c r="E33" s="21">
        <v>1</v>
      </c>
      <c r="F33" s="44">
        <v>55.6</v>
      </c>
      <c r="G33" s="17">
        <f>E33*F33</f>
        <v>55.6</v>
      </c>
    </row>
    <row r="34" spans="1:12" s="3" customFormat="1" x14ac:dyDescent="0.2">
      <c r="A34" s="18"/>
      <c r="B34" s="146" t="s">
        <v>13</v>
      </c>
      <c r="C34" s="146"/>
      <c r="D34" s="147"/>
      <c r="E34" s="19"/>
      <c r="F34" s="46"/>
      <c r="G34" s="20">
        <f>G33</f>
        <v>55.6</v>
      </c>
      <c r="I34" s="4"/>
      <c r="J34" s="4"/>
      <c r="K34" s="4"/>
      <c r="L34" s="4"/>
    </row>
    <row r="35" spans="1:12" ht="11.25" customHeight="1" x14ac:dyDescent="0.2">
      <c r="A35" s="14"/>
      <c r="B35" s="155"/>
      <c r="C35" s="155"/>
      <c r="D35" s="156"/>
      <c r="E35" s="21"/>
      <c r="F35" s="44"/>
      <c r="G35" s="17"/>
    </row>
    <row r="36" spans="1:12" s="45" customFormat="1" x14ac:dyDescent="0.2">
      <c r="A36" s="43" t="s">
        <v>15</v>
      </c>
      <c r="B36" s="166" t="s">
        <v>72</v>
      </c>
      <c r="C36" s="166"/>
      <c r="D36" s="167"/>
      <c r="E36" s="65" t="s">
        <v>22</v>
      </c>
      <c r="F36" s="44"/>
      <c r="G36" s="68">
        <f>1.8*1296.4</f>
        <v>2333.5200000000004</v>
      </c>
      <c r="H36" s="123"/>
      <c r="I36" s="4"/>
      <c r="J36" s="4"/>
      <c r="K36" s="4"/>
      <c r="L36" s="61"/>
    </row>
    <row r="37" spans="1:12" s="45" customFormat="1" x14ac:dyDescent="0.2">
      <c r="A37" s="43"/>
      <c r="B37" s="173" t="s">
        <v>125</v>
      </c>
      <c r="C37" s="174"/>
      <c r="D37" s="175"/>
      <c r="E37" s="65"/>
      <c r="F37" s="44"/>
      <c r="G37" s="68"/>
      <c r="I37" s="4"/>
      <c r="J37" s="4"/>
      <c r="K37" s="4"/>
      <c r="L37" s="61"/>
    </row>
    <row r="38" spans="1:12" s="45" customFormat="1" x14ac:dyDescent="0.2">
      <c r="A38" s="43"/>
      <c r="B38" s="173" t="s">
        <v>126</v>
      </c>
      <c r="C38" s="174"/>
      <c r="D38" s="175"/>
      <c r="E38" s="65"/>
      <c r="F38" s="44"/>
      <c r="G38" s="68"/>
      <c r="I38" s="4"/>
      <c r="J38" s="4"/>
      <c r="K38" s="4"/>
      <c r="L38" s="61"/>
    </row>
    <row r="39" spans="1:12" s="45" customFormat="1" x14ac:dyDescent="0.2">
      <c r="A39" s="43"/>
      <c r="B39" s="173" t="s">
        <v>127</v>
      </c>
      <c r="C39" s="174"/>
      <c r="D39" s="175"/>
      <c r="E39" s="65"/>
      <c r="F39" s="44"/>
      <c r="G39" s="68"/>
      <c r="I39" s="4"/>
      <c r="J39" s="4"/>
      <c r="K39" s="4"/>
      <c r="L39" s="61"/>
    </row>
    <row r="40" spans="1:12" s="45" customFormat="1" x14ac:dyDescent="0.2">
      <c r="A40" s="43"/>
      <c r="B40" s="173" t="s">
        <v>128</v>
      </c>
      <c r="C40" s="174"/>
      <c r="D40" s="175"/>
      <c r="E40" s="65"/>
      <c r="F40" s="44"/>
      <c r="G40" s="68"/>
      <c r="I40" s="4"/>
      <c r="J40" s="4"/>
      <c r="K40" s="4"/>
      <c r="L40" s="61"/>
    </row>
    <row r="41" spans="1:12" s="45" customFormat="1" x14ac:dyDescent="0.2">
      <c r="A41" s="43" t="s">
        <v>16</v>
      </c>
      <c r="B41" s="166" t="s">
        <v>73</v>
      </c>
      <c r="C41" s="166"/>
      <c r="D41" s="167"/>
      <c r="E41" s="65" t="s">
        <v>22</v>
      </c>
      <c r="F41" s="44"/>
      <c r="G41" s="68">
        <f>2.3* 1296.4</f>
        <v>2981.72</v>
      </c>
      <c r="I41" s="4"/>
      <c r="J41" s="4"/>
      <c r="K41" s="4"/>
      <c r="L41" s="61"/>
    </row>
    <row r="42" spans="1:12" s="45" customFormat="1" ht="15" customHeight="1" x14ac:dyDescent="0.2">
      <c r="A42" s="43" t="s">
        <v>17</v>
      </c>
      <c r="B42" s="166" t="s">
        <v>82</v>
      </c>
      <c r="C42" s="166"/>
      <c r="D42" s="167"/>
      <c r="E42" s="65" t="s">
        <v>22</v>
      </c>
      <c r="F42" s="44"/>
      <c r="G42" s="68">
        <f>1.19* 1296.4</f>
        <v>1542.7160000000001</v>
      </c>
      <c r="I42" s="4"/>
      <c r="J42" s="4"/>
      <c r="K42" s="4"/>
      <c r="L42" s="61"/>
    </row>
    <row r="43" spans="1:12" s="45" customFormat="1" ht="24" customHeight="1" x14ac:dyDescent="0.2">
      <c r="A43" s="43" t="s">
        <v>18</v>
      </c>
      <c r="B43" s="172" t="s">
        <v>129</v>
      </c>
      <c r="C43" s="166"/>
      <c r="D43" s="167"/>
      <c r="E43" s="65" t="s">
        <v>47</v>
      </c>
      <c r="F43" s="44"/>
      <c r="G43" s="68">
        <f>0.1*1150</f>
        <v>115</v>
      </c>
      <c r="I43" s="4"/>
      <c r="J43" s="4"/>
      <c r="K43" s="4"/>
      <c r="L43" s="61"/>
    </row>
    <row r="44" spans="1:12" s="3" customFormat="1" ht="13.5" thickBot="1" x14ac:dyDescent="0.25">
      <c r="A44" s="35"/>
      <c r="B44" s="168" t="s">
        <v>19</v>
      </c>
      <c r="C44" s="168"/>
      <c r="D44" s="169"/>
      <c r="E44" s="25"/>
      <c r="F44" s="25"/>
      <c r="G44" s="36">
        <f>G26+G30+G34+G36+G41+G42+G43</f>
        <v>16788.716</v>
      </c>
      <c r="H44" s="42"/>
      <c r="I44" s="61"/>
      <c r="J44" s="61"/>
      <c r="K44" s="61"/>
      <c r="L44" s="4"/>
    </row>
    <row r="45" spans="1:12" ht="7.5" customHeight="1" x14ac:dyDescent="0.2">
      <c r="A45" s="7"/>
      <c r="B45" s="7"/>
      <c r="C45" s="7"/>
      <c r="D45" s="7"/>
      <c r="E45" s="7"/>
      <c r="F45" s="7"/>
      <c r="G45" s="7"/>
      <c r="I45" s="61"/>
      <c r="J45" s="61"/>
      <c r="K45" s="61"/>
    </row>
    <row r="46" spans="1:12" x14ac:dyDescent="0.2">
      <c r="A46" s="22" t="s">
        <v>23</v>
      </c>
      <c r="B46" s="22"/>
      <c r="C46" s="22"/>
      <c r="D46" s="7"/>
      <c r="E46" s="7"/>
      <c r="F46" s="7"/>
      <c r="G46" s="7"/>
      <c r="I46" s="60"/>
      <c r="J46" s="61"/>
      <c r="K46" s="61"/>
    </row>
    <row r="47" spans="1:12" ht="7.5" customHeight="1" thickBot="1" x14ac:dyDescent="0.25">
      <c r="A47" s="7"/>
      <c r="B47" s="7"/>
      <c r="C47" s="7"/>
      <c r="D47" s="7"/>
      <c r="E47" s="7"/>
      <c r="F47" s="7"/>
      <c r="G47" s="7"/>
    </row>
    <row r="48" spans="1:12" s="40" customFormat="1" ht="32.25" customHeight="1" thickBot="1" x14ac:dyDescent="0.25">
      <c r="A48" s="55" t="s">
        <v>0</v>
      </c>
      <c r="B48" s="157" t="s">
        <v>1</v>
      </c>
      <c r="C48" s="158"/>
      <c r="D48" s="99" t="s">
        <v>43</v>
      </c>
      <c r="E48" s="99" t="s">
        <v>46</v>
      </c>
      <c r="F48" s="99" t="s">
        <v>44</v>
      </c>
      <c r="G48" s="57" t="s">
        <v>20</v>
      </c>
      <c r="I48" s="62"/>
      <c r="J48" s="62"/>
      <c r="K48" s="62"/>
      <c r="L48" s="62"/>
    </row>
    <row r="49" spans="1:13" s="3" customFormat="1" ht="13.5" customHeight="1" thickBot="1" x14ac:dyDescent="0.25">
      <c r="A49" s="24"/>
      <c r="B49" s="161" t="s">
        <v>21</v>
      </c>
      <c r="C49" s="162"/>
      <c r="D49" s="38"/>
      <c r="E49" s="25"/>
      <c r="F49" s="39">
        <v>0</v>
      </c>
      <c r="G49" s="36">
        <v>0</v>
      </c>
      <c r="H49" s="42"/>
      <c r="I49" s="4"/>
      <c r="J49" s="4"/>
      <c r="K49" s="4"/>
      <c r="L49" s="4"/>
    </row>
    <row r="50" spans="1:13" x14ac:dyDescent="0.2">
      <c r="A50" s="7"/>
      <c r="B50" s="7"/>
      <c r="C50" s="7"/>
      <c r="D50" s="7"/>
      <c r="E50" s="7"/>
      <c r="F50" s="7"/>
      <c r="G50" s="7"/>
      <c r="H50" s="4"/>
    </row>
    <row r="51" spans="1:13" x14ac:dyDescent="0.2">
      <c r="A51" s="7"/>
      <c r="B51" s="7"/>
      <c r="C51" s="7"/>
      <c r="D51" s="7"/>
      <c r="E51" s="7"/>
      <c r="F51" s="7"/>
      <c r="G51" s="7"/>
      <c r="H51" s="4"/>
    </row>
    <row r="52" spans="1:13" x14ac:dyDescent="0.2">
      <c r="A52" s="7"/>
      <c r="B52" s="7"/>
      <c r="C52" s="7"/>
      <c r="D52" s="7"/>
      <c r="E52" s="7"/>
      <c r="F52" s="7"/>
      <c r="G52" s="7"/>
      <c r="H52" s="4"/>
    </row>
    <row r="53" spans="1:13" x14ac:dyDescent="0.2">
      <c r="A53" s="7"/>
      <c r="B53" s="7"/>
      <c r="C53" s="7"/>
      <c r="D53" s="7"/>
      <c r="E53" s="7"/>
      <c r="F53" s="7"/>
      <c r="G53" s="7"/>
      <c r="H53" s="4"/>
    </row>
    <row r="54" spans="1:13" x14ac:dyDescent="0.2">
      <c r="A54" s="7"/>
      <c r="B54" s="7"/>
      <c r="C54" s="7"/>
      <c r="D54" s="7"/>
      <c r="E54" s="7"/>
      <c r="F54" s="7"/>
      <c r="G54" s="7"/>
      <c r="H54" s="4"/>
    </row>
    <row r="55" spans="1:13" x14ac:dyDescent="0.2">
      <c r="A55" s="7"/>
      <c r="B55" s="7"/>
      <c r="C55" s="7"/>
      <c r="D55" s="7"/>
      <c r="E55" s="7"/>
      <c r="F55" s="7"/>
      <c r="G55" s="7"/>
      <c r="H55" s="4"/>
    </row>
    <row r="56" spans="1:13" s="4" customFormat="1" x14ac:dyDescent="0.2">
      <c r="A56" s="11" t="s">
        <v>31</v>
      </c>
      <c r="B56" s="11"/>
      <c r="C56" s="7" t="s">
        <v>52</v>
      </c>
      <c r="D56" s="26"/>
      <c r="E56" s="26"/>
      <c r="F56" s="7"/>
      <c r="G56" s="7" t="s">
        <v>53</v>
      </c>
      <c r="M56"/>
    </row>
    <row r="57" spans="1:13" s="4" customFormat="1" x14ac:dyDescent="0.2">
      <c r="A57" s="11"/>
      <c r="B57" s="11"/>
      <c r="C57" s="7"/>
      <c r="D57" s="27"/>
      <c r="E57" s="27"/>
      <c r="F57" s="7"/>
      <c r="G57" s="7"/>
      <c r="M57"/>
    </row>
    <row r="58" spans="1:13" s="4" customFormat="1" x14ac:dyDescent="0.2">
      <c r="A58" s="7"/>
      <c r="B58" s="7"/>
      <c r="C58" s="7" t="s">
        <v>32</v>
      </c>
      <c r="D58" s="7"/>
      <c r="E58" s="27"/>
      <c r="F58" s="27"/>
      <c r="G58" s="7"/>
      <c r="H58"/>
      <c r="M58"/>
    </row>
    <row r="59" spans="1:13" s="4" customFormat="1" ht="13.5" customHeight="1" x14ac:dyDescent="0.2">
      <c r="A59" s="7"/>
      <c r="B59" s="7"/>
      <c r="C59" s="7"/>
      <c r="D59" s="7"/>
      <c r="E59" s="7"/>
      <c r="F59" s="7"/>
      <c r="G59" s="7"/>
      <c r="H59"/>
    </row>
    <row r="60" spans="1:13" s="4" customFormat="1" x14ac:dyDescent="0.2">
      <c r="A60" s="11" t="s">
        <v>42</v>
      </c>
      <c r="B60" s="7"/>
      <c r="C60" s="7" t="s">
        <v>48</v>
      </c>
      <c r="D60" s="26"/>
      <c r="E60" s="26"/>
      <c r="F60" s="27"/>
      <c r="G60" s="47" t="s">
        <v>64</v>
      </c>
      <c r="H60" s="96"/>
    </row>
    <row r="61" spans="1:13" s="4" customFormat="1" ht="11.25" x14ac:dyDescent="0.2">
      <c r="H61" s="51"/>
    </row>
    <row r="62" spans="1:13" s="4" customFormat="1" ht="11.25" x14ac:dyDescent="0.2"/>
    <row r="63" spans="1:13" s="4" customFormat="1" ht="11.25" x14ac:dyDescent="0.2"/>
  </sheetData>
  <mergeCells count="46">
    <mergeCell ref="B33:D33"/>
    <mergeCell ref="B37:D37"/>
    <mergeCell ref="B38:D38"/>
    <mergeCell ref="B39:D39"/>
    <mergeCell ref="B40:D40"/>
    <mergeCell ref="A1:D1"/>
    <mergeCell ref="E1:G1"/>
    <mergeCell ref="A2:C2"/>
    <mergeCell ref="D2:G2"/>
    <mergeCell ref="A3:C3"/>
    <mergeCell ref="D3:G3"/>
    <mergeCell ref="H17:J17"/>
    <mergeCell ref="A4:C4"/>
    <mergeCell ref="D4:G4"/>
    <mergeCell ref="A5:B5"/>
    <mergeCell ref="A6:B6"/>
    <mergeCell ref="A7:B7"/>
    <mergeCell ref="D11:D12"/>
    <mergeCell ref="E11:E12"/>
    <mergeCell ref="F11:G11"/>
    <mergeCell ref="B26:D26"/>
    <mergeCell ref="C14:E14"/>
    <mergeCell ref="F14:G14"/>
    <mergeCell ref="A15:G15"/>
    <mergeCell ref="A16:G16"/>
    <mergeCell ref="A17:G17"/>
    <mergeCell ref="A19:G19"/>
    <mergeCell ref="B22:D22"/>
    <mergeCell ref="B23:D23"/>
    <mergeCell ref="B24:D24"/>
    <mergeCell ref="B25:D25"/>
    <mergeCell ref="B27:D27"/>
    <mergeCell ref="B28:D28"/>
    <mergeCell ref="B30:D30"/>
    <mergeCell ref="B31:D31"/>
    <mergeCell ref="B32:D32"/>
    <mergeCell ref="B29:D29"/>
    <mergeCell ref="B49:C49"/>
    <mergeCell ref="B34:D34"/>
    <mergeCell ref="B35:D35"/>
    <mergeCell ref="B36:D36"/>
    <mergeCell ref="B41:D41"/>
    <mergeCell ref="B42:D42"/>
    <mergeCell ref="B43:D43"/>
    <mergeCell ref="B44:D44"/>
    <mergeCell ref="B48:C48"/>
  </mergeCells>
  <pageMargins left="0.31496062992125984" right="0.31496062992125984" top="0.74803149606299213" bottom="0.74803149606299213" header="0.31496062992125984" footer="0.31496062992125984"/>
  <pageSetup paperSize="9" scale="8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workbookViewId="0">
      <selection activeCell="G63" sqref="G63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129" t="s">
        <v>54</v>
      </c>
      <c r="B1" s="130"/>
      <c r="C1" s="130"/>
      <c r="D1" s="130"/>
      <c r="E1" s="131" t="s">
        <v>58</v>
      </c>
      <c r="F1" s="131"/>
      <c r="G1" s="131"/>
      <c r="L1" s="63"/>
      <c r="M1" s="4"/>
    </row>
    <row r="2" spans="1:13" ht="15" x14ac:dyDescent="0.2">
      <c r="A2" s="132" t="s">
        <v>55</v>
      </c>
      <c r="B2" s="132"/>
      <c r="C2" s="132"/>
      <c r="D2" s="133" t="s">
        <v>59</v>
      </c>
      <c r="E2" s="133"/>
      <c r="F2" s="133"/>
      <c r="G2" s="133"/>
      <c r="L2" s="63"/>
      <c r="M2" s="4"/>
    </row>
    <row r="3" spans="1:13" ht="15" x14ac:dyDescent="0.2">
      <c r="A3" s="132" t="s">
        <v>56</v>
      </c>
      <c r="B3" s="132"/>
      <c r="C3" s="132"/>
      <c r="D3" s="133" t="s">
        <v>60</v>
      </c>
      <c r="E3" s="133"/>
      <c r="F3" s="133"/>
      <c r="G3" s="133"/>
      <c r="L3" s="63"/>
      <c r="M3" s="4"/>
    </row>
    <row r="4" spans="1:13" ht="15.75" thickBot="1" x14ac:dyDescent="0.25">
      <c r="A4" s="135" t="s">
        <v>57</v>
      </c>
      <c r="B4" s="135"/>
      <c r="C4" s="135"/>
      <c r="D4" s="136" t="s">
        <v>61</v>
      </c>
      <c r="E4" s="136"/>
      <c r="F4" s="136"/>
      <c r="G4" s="136"/>
      <c r="L4" s="63"/>
      <c r="M4" s="4"/>
    </row>
    <row r="5" spans="1:13" ht="28.5" customHeight="1" thickTop="1" x14ac:dyDescent="0.2">
      <c r="A5" s="137" t="s">
        <v>34</v>
      </c>
      <c r="B5" s="138"/>
      <c r="C5" s="23" t="s">
        <v>36</v>
      </c>
      <c r="E5" s="27"/>
    </row>
    <row r="6" spans="1:13" ht="25.5" customHeight="1" x14ac:dyDescent="0.2">
      <c r="A6" s="139" t="s">
        <v>35</v>
      </c>
      <c r="B6" s="140"/>
      <c r="C6" s="34" t="s">
        <v>49</v>
      </c>
      <c r="E6" s="29"/>
    </row>
    <row r="7" spans="1:13" x14ac:dyDescent="0.2">
      <c r="A7" s="141" t="s">
        <v>33</v>
      </c>
      <c r="B7" s="142"/>
      <c r="C7" s="23" t="s">
        <v>79</v>
      </c>
      <c r="E7" s="27"/>
      <c r="F7" s="30"/>
    </row>
    <row r="8" spans="1:13" x14ac:dyDescent="0.2">
      <c r="A8" s="32"/>
      <c r="B8" s="33"/>
      <c r="C8" s="33"/>
      <c r="D8" s="27"/>
      <c r="E8" s="31" t="s">
        <v>39</v>
      </c>
      <c r="F8" s="120" t="s">
        <v>37</v>
      </c>
      <c r="G8" s="65" t="s">
        <v>62</v>
      </c>
    </row>
    <row r="9" spans="1:13" x14ac:dyDescent="0.2">
      <c r="A9" s="32"/>
      <c r="B9" s="33"/>
      <c r="C9" s="33"/>
      <c r="D9" s="27"/>
      <c r="E9" s="28"/>
      <c r="F9" s="120" t="s">
        <v>38</v>
      </c>
      <c r="G9" s="66">
        <v>42036</v>
      </c>
    </row>
    <row r="10" spans="1:13" ht="6" customHeight="1" x14ac:dyDescent="0.2">
      <c r="A10" s="6"/>
      <c r="B10" s="7"/>
      <c r="C10" s="7"/>
      <c r="D10" s="7"/>
      <c r="E10" s="7"/>
      <c r="F10" s="7"/>
      <c r="G10" s="7"/>
    </row>
    <row r="11" spans="1:13" x14ac:dyDescent="0.2">
      <c r="A11" s="6"/>
      <c r="B11" s="7"/>
      <c r="C11" s="7"/>
      <c r="D11" s="143" t="s">
        <v>24</v>
      </c>
      <c r="E11" s="143" t="s">
        <v>25</v>
      </c>
      <c r="F11" s="145" t="s">
        <v>26</v>
      </c>
      <c r="G11" s="145"/>
    </row>
    <row r="12" spans="1:13" x14ac:dyDescent="0.2">
      <c r="A12" s="6"/>
      <c r="B12" s="7"/>
      <c r="C12" s="7"/>
      <c r="D12" s="144"/>
      <c r="E12" s="144"/>
      <c r="F12" s="9" t="s">
        <v>27</v>
      </c>
      <c r="G12" s="9" t="s">
        <v>28</v>
      </c>
    </row>
    <row r="13" spans="1:13" ht="13.5" customHeight="1" x14ac:dyDescent="0.2">
      <c r="A13" s="7"/>
      <c r="B13" s="7"/>
      <c r="C13" s="7"/>
      <c r="D13" s="48">
        <v>1</v>
      </c>
      <c r="E13" s="10">
        <v>43100</v>
      </c>
      <c r="F13" s="10">
        <v>42736</v>
      </c>
      <c r="G13" s="10">
        <v>43100</v>
      </c>
      <c r="H13" s="64"/>
    </row>
    <row r="14" spans="1:13" ht="15" customHeight="1" x14ac:dyDescent="0.2">
      <c r="A14" s="7"/>
      <c r="B14" s="7"/>
      <c r="C14" s="148" t="s">
        <v>45</v>
      </c>
      <c r="D14" s="148"/>
      <c r="E14" s="148"/>
      <c r="F14" s="149">
        <f>G63+G72</f>
        <v>237081.462</v>
      </c>
      <c r="G14" s="149"/>
      <c r="H14" s="64">
        <f>январь!F14+февраль!F14+март!F14+апрель!F14+май!F14+июнь!F14+июль!F14+август!F14+сентябрь!F14+октябрь!F14+ноябрь!F14+декабрь!F14</f>
        <v>237081.462</v>
      </c>
      <c r="I14" s="63"/>
    </row>
    <row r="15" spans="1:13" ht="11.25" customHeight="1" x14ac:dyDescent="0.2">
      <c r="A15" s="150" t="s">
        <v>88</v>
      </c>
      <c r="B15" s="150"/>
      <c r="C15" s="150"/>
      <c r="D15" s="150" t="s">
        <v>40</v>
      </c>
      <c r="E15" s="150"/>
      <c r="F15" s="150"/>
      <c r="G15" s="150"/>
    </row>
    <row r="16" spans="1:13" ht="11.25" customHeight="1" x14ac:dyDescent="0.2">
      <c r="A16" s="150" t="s">
        <v>41</v>
      </c>
      <c r="B16" s="150"/>
      <c r="C16" s="150"/>
      <c r="D16" s="150"/>
      <c r="E16" s="150"/>
      <c r="F16" s="150"/>
      <c r="G16" s="150"/>
      <c r="H16" s="119"/>
      <c r="I16" s="58"/>
      <c r="J16" s="58"/>
    </row>
    <row r="17" spans="1:12" x14ac:dyDescent="0.2">
      <c r="A17" s="150" t="s">
        <v>63</v>
      </c>
      <c r="B17" s="150"/>
      <c r="C17" s="150"/>
      <c r="D17" s="150"/>
      <c r="E17" s="150"/>
      <c r="F17" s="150"/>
      <c r="G17" s="150"/>
      <c r="H17" s="134"/>
      <c r="I17" s="134"/>
      <c r="J17" s="134"/>
    </row>
    <row r="18" spans="1:12" ht="2.25" customHeight="1" x14ac:dyDescent="0.2">
      <c r="A18" s="13"/>
      <c r="B18" s="13"/>
      <c r="C18" s="13"/>
      <c r="D18" s="13"/>
      <c r="E18" s="13"/>
      <c r="F18" s="13"/>
      <c r="G18" s="13"/>
      <c r="H18" s="1"/>
      <c r="I18" s="58"/>
      <c r="J18" s="58"/>
    </row>
    <row r="19" spans="1:12" x14ac:dyDescent="0.2">
      <c r="A19" s="151" t="s">
        <v>14</v>
      </c>
      <c r="B19" s="151"/>
      <c r="C19" s="151"/>
      <c r="D19" s="151"/>
      <c r="E19" s="151"/>
      <c r="F19" s="151"/>
      <c r="G19" s="151"/>
      <c r="H19" s="119"/>
      <c r="I19" s="58"/>
      <c r="J19" s="58"/>
    </row>
    <row r="20" spans="1:12" ht="8.25" customHeight="1" x14ac:dyDescent="0.2">
      <c r="A20" s="7"/>
      <c r="B20" s="7"/>
      <c r="C20" s="7"/>
      <c r="D20" s="7"/>
      <c r="E20" s="7"/>
      <c r="F20" s="7"/>
      <c r="G20" s="7"/>
      <c r="H20" s="2"/>
    </row>
    <row r="21" spans="1:12" ht="8.25" customHeight="1" thickBot="1" x14ac:dyDescent="0.25">
      <c r="A21" s="7"/>
      <c r="B21" s="7"/>
      <c r="C21" s="7"/>
      <c r="D21" s="7"/>
      <c r="E21" s="7"/>
      <c r="F21" s="7"/>
      <c r="G21" s="7"/>
      <c r="H21" s="2"/>
    </row>
    <row r="22" spans="1:12" s="41" customFormat="1" ht="34.5" thickBot="1" x14ac:dyDescent="0.25">
      <c r="A22" s="52" t="s">
        <v>0</v>
      </c>
      <c r="B22" s="152" t="s">
        <v>1</v>
      </c>
      <c r="C22" s="152"/>
      <c r="D22" s="152"/>
      <c r="E22" s="117" t="s">
        <v>2</v>
      </c>
      <c r="F22" s="117" t="s">
        <v>30</v>
      </c>
      <c r="G22" s="54" t="s">
        <v>3</v>
      </c>
      <c r="I22" s="59"/>
      <c r="J22" s="59"/>
      <c r="K22" s="59"/>
      <c r="L22" s="59"/>
    </row>
    <row r="23" spans="1:12" x14ac:dyDescent="0.2">
      <c r="A23" s="37" t="s">
        <v>29</v>
      </c>
      <c r="B23" s="153" t="s">
        <v>4</v>
      </c>
      <c r="C23" s="153"/>
      <c r="D23" s="154"/>
      <c r="E23" s="15"/>
      <c r="F23" s="15"/>
      <c r="G23" s="12"/>
    </row>
    <row r="24" spans="1:12" ht="12.75" customHeight="1" x14ac:dyDescent="0.2">
      <c r="A24" s="14" t="s">
        <v>6</v>
      </c>
      <c r="B24" s="155" t="s">
        <v>50</v>
      </c>
      <c r="C24" s="155"/>
      <c r="D24" s="156"/>
      <c r="E24" s="16">
        <f>январь!E24+февраль!E24+март!E24+апрель!E24+май!E24+июнь!E24+июль!E24+август!E24+сентябрь!E24+октябрь!E24+ноябрь!E24+декабрь!E24</f>
        <v>188</v>
      </c>
      <c r="F24" s="49">
        <f>G24/E24</f>
        <v>250.75664893617022</v>
      </c>
      <c r="G24" s="67">
        <f>январь!G24+февраль!G24+март!G24+апрель!G24+май!G24+июнь!G24+июль!G24+август!G24+сентябрь!G24+октябрь!G24+ноябрь!G24+декабрь!G24</f>
        <v>47142.25</v>
      </c>
      <c r="H24" s="64"/>
      <c r="I24" s="63"/>
      <c r="J24" s="63"/>
    </row>
    <row r="25" spans="1:12" x14ac:dyDescent="0.2">
      <c r="A25" s="14" t="s">
        <v>7</v>
      </c>
      <c r="B25" s="155" t="s">
        <v>76</v>
      </c>
      <c r="C25" s="155"/>
      <c r="D25" s="156"/>
      <c r="E25" s="16">
        <f>январь!E25+февраль!E25+март!E25+апрель!E25+май!E25+июнь!E25+июль!E25+август!E25+сентябрь!E25+октябрь!E25+ноябрь!E25+декабрь!E25</f>
        <v>154</v>
      </c>
      <c r="F25" s="49">
        <f>G25/E25</f>
        <v>318.31012987012991</v>
      </c>
      <c r="G25" s="67">
        <f>январь!G25+февраль!G25+март!G25+апрель!G25+май!G25+июнь!G25+июль!G25+август!G25+сентябрь!G25+октябрь!G25+ноябрь!G25+декабрь!G25</f>
        <v>49019.760000000009</v>
      </c>
      <c r="H25" s="64"/>
      <c r="I25" s="63"/>
    </row>
    <row r="26" spans="1:12" x14ac:dyDescent="0.2">
      <c r="A26" s="14" t="s">
        <v>67</v>
      </c>
      <c r="B26" s="163" t="s">
        <v>83</v>
      </c>
      <c r="C26" s="164"/>
      <c r="D26" s="165"/>
      <c r="E26" s="186">
        <f>июнь!E26+июль!E26</f>
        <v>3</v>
      </c>
      <c r="F26" s="49">
        <f>G26/E26</f>
        <v>494.57333333333332</v>
      </c>
      <c r="G26" s="17">
        <f>июнь!G26+июль!G26</f>
        <v>1483.72</v>
      </c>
    </row>
    <row r="27" spans="1:12" s="3" customFormat="1" x14ac:dyDescent="0.2">
      <c r="A27" s="18"/>
      <c r="B27" s="146" t="s">
        <v>5</v>
      </c>
      <c r="C27" s="146"/>
      <c r="D27" s="147"/>
      <c r="E27" s="19"/>
      <c r="F27" s="46"/>
      <c r="G27" s="20">
        <f>SUM(G24:G26)</f>
        <v>97645.73000000001</v>
      </c>
      <c r="H27" s="42">
        <f>январь!G26+февраль!G26+март!G26+апрель!G26+май!G26+июнь!G27+июль!G27+август!G26+сентябрь!G26+октябрь!G26+ноябрь!G26+декабрь!G26</f>
        <v>97645.73</v>
      </c>
      <c r="I27" s="4"/>
      <c r="J27" s="4"/>
      <c r="K27" s="4"/>
      <c r="L27" s="4"/>
    </row>
    <row r="28" spans="1:12" ht="12.75" customHeight="1" x14ac:dyDescent="0.2">
      <c r="A28" s="14"/>
      <c r="B28" s="155"/>
      <c r="C28" s="155"/>
      <c r="D28" s="156"/>
      <c r="E28" s="21"/>
      <c r="F28" s="44"/>
      <c r="G28" s="17"/>
    </row>
    <row r="29" spans="1:12" x14ac:dyDescent="0.2">
      <c r="A29" s="14" t="s">
        <v>8</v>
      </c>
      <c r="B29" s="155" t="s">
        <v>9</v>
      </c>
      <c r="C29" s="155"/>
      <c r="D29" s="156"/>
      <c r="E29" s="21"/>
      <c r="F29" s="44"/>
      <c r="G29" s="17"/>
    </row>
    <row r="30" spans="1:12" x14ac:dyDescent="0.2">
      <c r="A30" s="14" t="s">
        <v>68</v>
      </c>
      <c r="B30" s="163" t="s">
        <v>93</v>
      </c>
      <c r="C30" s="164"/>
      <c r="D30" s="165"/>
      <c r="E30" s="16">
        <v>2</v>
      </c>
      <c r="F30" s="49">
        <f>G30/E30</f>
        <v>683.67499999999995</v>
      </c>
      <c r="G30" s="67">
        <v>1367.35</v>
      </c>
      <c r="I30" s="63"/>
    </row>
    <row r="31" spans="1:12" x14ac:dyDescent="0.2">
      <c r="A31" s="14" t="s">
        <v>69</v>
      </c>
      <c r="B31" s="163" t="s">
        <v>94</v>
      </c>
      <c r="C31" s="164"/>
      <c r="D31" s="165"/>
      <c r="E31" s="16">
        <v>2</v>
      </c>
      <c r="F31" s="49">
        <f>G31/E31</f>
        <v>66.16</v>
      </c>
      <c r="G31" s="67">
        <v>132.32</v>
      </c>
    </row>
    <row r="32" spans="1:12" x14ac:dyDescent="0.2">
      <c r="A32" s="14" t="s">
        <v>98</v>
      </c>
      <c r="B32" s="163" t="s">
        <v>97</v>
      </c>
      <c r="C32" s="164"/>
      <c r="D32" s="165"/>
      <c r="E32" s="16">
        <v>1</v>
      </c>
      <c r="F32" s="49">
        <f>G32/E32</f>
        <v>8488</v>
      </c>
      <c r="G32" s="67">
        <v>8488</v>
      </c>
      <c r="I32" s="63"/>
    </row>
    <row r="33" spans="1:12" x14ac:dyDescent="0.2">
      <c r="A33" s="14" t="s">
        <v>130</v>
      </c>
      <c r="B33" s="163" t="s">
        <v>101</v>
      </c>
      <c r="C33" s="164"/>
      <c r="D33" s="165"/>
      <c r="E33" s="16">
        <v>3</v>
      </c>
      <c r="F33" s="49">
        <f>G33/E33</f>
        <v>198.48666666666668</v>
      </c>
      <c r="G33" s="67">
        <v>595.46</v>
      </c>
      <c r="I33" s="63">
        <f>G30+G33</f>
        <v>1962.81</v>
      </c>
    </row>
    <row r="34" spans="1:12" x14ac:dyDescent="0.2">
      <c r="A34" s="14" t="s">
        <v>131</v>
      </c>
      <c r="B34" s="163" t="s">
        <v>105</v>
      </c>
      <c r="C34" s="164"/>
      <c r="D34" s="165"/>
      <c r="E34" s="21">
        <v>1</v>
      </c>
      <c r="F34" s="44">
        <v>1513</v>
      </c>
      <c r="G34" s="17">
        <f>E34*F34</f>
        <v>1513</v>
      </c>
    </row>
    <row r="35" spans="1:12" x14ac:dyDescent="0.2">
      <c r="A35" s="14" t="s">
        <v>132</v>
      </c>
      <c r="B35" s="163" t="s">
        <v>92</v>
      </c>
      <c r="C35" s="164"/>
      <c r="D35" s="165"/>
      <c r="E35" s="21">
        <v>3</v>
      </c>
      <c r="F35" s="49">
        <f>G35/E35</f>
        <v>589.94333333333327</v>
      </c>
      <c r="G35" s="17">
        <v>1769.83</v>
      </c>
      <c r="H35" s="4"/>
      <c r="I35" s="63">
        <f>G32+G35</f>
        <v>10257.83</v>
      </c>
      <c r="L35"/>
    </row>
    <row r="36" spans="1:12" x14ac:dyDescent="0.2">
      <c r="A36" s="14" t="s">
        <v>86</v>
      </c>
      <c r="B36" s="163" t="s">
        <v>120</v>
      </c>
      <c r="C36" s="164"/>
      <c r="D36" s="165"/>
      <c r="E36" s="21">
        <v>2</v>
      </c>
      <c r="F36" s="49">
        <v>160</v>
      </c>
      <c r="G36" s="17">
        <f>E36*F36</f>
        <v>320</v>
      </c>
      <c r="H36" s="4"/>
      <c r="I36" s="63">
        <f>G33+G36</f>
        <v>915.46</v>
      </c>
      <c r="L36"/>
    </row>
    <row r="37" spans="1:12" ht="14.25" customHeight="1" x14ac:dyDescent="0.2">
      <c r="A37" s="14" t="s">
        <v>87</v>
      </c>
      <c r="B37" s="155" t="s">
        <v>123</v>
      </c>
      <c r="C37" s="155"/>
      <c r="D37" s="156"/>
      <c r="E37" s="16">
        <v>1</v>
      </c>
      <c r="F37" s="49">
        <f>G37/E37</f>
        <v>66.16</v>
      </c>
      <c r="G37" s="67">
        <v>66.16</v>
      </c>
      <c r="H37" s="64"/>
      <c r="I37" s="63"/>
    </row>
    <row r="38" spans="1:12" ht="14.25" hidden="1" customHeight="1" x14ac:dyDescent="0.2">
      <c r="A38" s="121" t="s">
        <v>67</v>
      </c>
      <c r="B38" s="182" t="s">
        <v>75</v>
      </c>
      <c r="C38" s="182"/>
      <c r="D38" s="183"/>
      <c r="E38" s="16">
        <v>2</v>
      </c>
      <c r="F38" s="49">
        <f t="shared" ref="F38" si="0">G38/E38</f>
        <v>749.47</v>
      </c>
      <c r="G38" s="67">
        <v>1498.94</v>
      </c>
      <c r="H38" s="64"/>
      <c r="I38" s="63"/>
    </row>
    <row r="39" spans="1:12" s="3" customFormat="1" x14ac:dyDescent="0.2">
      <c r="A39" s="122"/>
      <c r="B39" s="184" t="s">
        <v>10</v>
      </c>
      <c r="C39" s="184"/>
      <c r="D39" s="185"/>
      <c r="E39" s="19"/>
      <c r="F39" s="46"/>
      <c r="G39" s="20">
        <f>SUM(G30:G37)</f>
        <v>14252.12</v>
      </c>
      <c r="H39" s="42">
        <f>январь!G32+февраль!G29+март!G30+апрель!G30+ноябрь!G31+декабрь!G30</f>
        <v>14252.12</v>
      </c>
      <c r="I39" s="4"/>
      <c r="J39" s="4"/>
      <c r="K39" s="4"/>
      <c r="L39" s="4"/>
    </row>
    <row r="40" spans="1:12" ht="9" customHeight="1" x14ac:dyDescent="0.2">
      <c r="A40" s="14"/>
      <c r="B40" s="155"/>
      <c r="C40" s="155"/>
      <c r="D40" s="156"/>
      <c r="E40" s="21"/>
      <c r="F40" s="44"/>
      <c r="G40" s="17"/>
    </row>
    <row r="41" spans="1:12" x14ac:dyDescent="0.2">
      <c r="A41" s="14" t="s">
        <v>11</v>
      </c>
      <c r="B41" s="155" t="s">
        <v>12</v>
      </c>
      <c r="C41" s="155"/>
      <c r="D41" s="156"/>
      <c r="E41" s="21"/>
      <c r="F41" s="44"/>
      <c r="G41" s="17"/>
    </row>
    <row r="42" spans="1:12" x14ac:dyDescent="0.2">
      <c r="A42" s="14" t="s">
        <v>66</v>
      </c>
      <c r="B42" s="163" t="s">
        <v>99</v>
      </c>
      <c r="C42" s="164"/>
      <c r="D42" s="165"/>
      <c r="E42" s="21">
        <f>февраль!E32+июль!E33</f>
        <v>6</v>
      </c>
      <c r="F42" s="44">
        <f>G42/E42</f>
        <v>646.99</v>
      </c>
      <c r="G42" s="17">
        <f>февраль!G32+июль!G33</f>
        <v>3881.94</v>
      </c>
    </row>
    <row r="43" spans="1:12" x14ac:dyDescent="0.2">
      <c r="A43" s="14" t="s">
        <v>71</v>
      </c>
      <c r="B43" s="163" t="s">
        <v>133</v>
      </c>
      <c r="C43" s="164"/>
      <c r="D43" s="165"/>
      <c r="E43" s="21">
        <f>март!E33+апрель!E33+август!E32+октябрь!E32+ноябрь!E34+декабрь!E33</f>
        <v>12</v>
      </c>
      <c r="F43" s="44">
        <f>G43/E43</f>
        <v>55.6</v>
      </c>
      <c r="G43" s="17">
        <f>март!G33+апрель!G33+август!G32+октябрь!G32+ноябрь!G34+декабрь!G33</f>
        <v>667.2</v>
      </c>
    </row>
    <row r="44" spans="1:12" x14ac:dyDescent="0.2">
      <c r="A44" s="14" t="s">
        <v>78</v>
      </c>
      <c r="B44" s="163" t="s">
        <v>91</v>
      </c>
      <c r="C44" s="164"/>
      <c r="D44" s="165"/>
      <c r="E44" s="21">
        <f>июль!E34+август!E33</f>
        <v>2</v>
      </c>
      <c r="F44" s="44">
        <f>G44/E44</f>
        <v>4375.5</v>
      </c>
      <c r="G44" s="17">
        <f>июль!G34+август!G33</f>
        <v>8751</v>
      </c>
    </row>
    <row r="45" spans="1:12" x14ac:dyDescent="0.2">
      <c r="A45" s="14" t="s">
        <v>85</v>
      </c>
      <c r="B45" s="163" t="s">
        <v>117</v>
      </c>
      <c r="C45" s="164"/>
      <c r="D45" s="165"/>
      <c r="E45" s="21">
        <v>1</v>
      </c>
      <c r="F45" s="44">
        <v>3624</v>
      </c>
      <c r="G45" s="17">
        <f>E45*F45</f>
        <v>3624</v>
      </c>
    </row>
    <row r="46" spans="1:12" s="3" customFormat="1" x14ac:dyDescent="0.2">
      <c r="A46" s="18"/>
      <c r="B46" s="146" t="s">
        <v>13</v>
      </c>
      <c r="C46" s="146"/>
      <c r="D46" s="147"/>
      <c r="E46" s="19"/>
      <c r="F46" s="46"/>
      <c r="G46" s="20">
        <f>SUM(G42:G45)</f>
        <v>16924.14</v>
      </c>
      <c r="H46" s="42">
        <f>февраль!G33+март!G34+апрель!G34+июль!G35+август!G34+сентябрь!G33+октябрь!G33+ноябрь!G35+декабрь!G34</f>
        <v>16924.14</v>
      </c>
      <c r="I46" s="4"/>
      <c r="J46" s="4"/>
      <c r="K46" s="4"/>
      <c r="L46" s="4"/>
    </row>
    <row r="47" spans="1:12" ht="11.25" customHeight="1" x14ac:dyDescent="0.2">
      <c r="A47" s="14"/>
      <c r="B47" s="155"/>
      <c r="C47" s="155"/>
      <c r="D47" s="156"/>
      <c r="E47" s="21"/>
      <c r="F47" s="44"/>
      <c r="G47" s="17"/>
    </row>
    <row r="48" spans="1:12" s="45" customFormat="1" x14ac:dyDescent="0.2">
      <c r="A48" s="43" t="s">
        <v>15</v>
      </c>
      <c r="B48" s="166" t="s">
        <v>72</v>
      </c>
      <c r="C48" s="166"/>
      <c r="D48" s="167"/>
      <c r="E48" s="65" t="s">
        <v>22</v>
      </c>
      <c r="F48" s="44"/>
      <c r="G48" s="68">
        <f>1.8*1296.4*12</f>
        <v>28002.240000000005</v>
      </c>
      <c r="H48" s="123">
        <f>январь!G37+февраль!G35+март!G36+апрель!G36+май!G34+июнь!G35+июль!G37+август!G36+сентябрь!G35+октябрь!G35+ноябрь!G37+декабрь!G36</f>
        <v>28002.240000000005</v>
      </c>
      <c r="I48" s="4"/>
      <c r="J48" s="4"/>
      <c r="K48" s="4"/>
      <c r="L48" s="61"/>
    </row>
    <row r="49" spans="1:12" s="45" customFormat="1" x14ac:dyDescent="0.2">
      <c r="A49" s="43"/>
      <c r="B49" s="173" t="s">
        <v>95</v>
      </c>
      <c r="C49" s="174"/>
      <c r="D49" s="175"/>
      <c r="E49" s="65"/>
      <c r="F49" s="44"/>
      <c r="G49" s="68"/>
      <c r="I49" s="4"/>
      <c r="J49" s="4"/>
      <c r="K49" s="4"/>
      <c r="L49" s="61"/>
    </row>
    <row r="50" spans="1:12" s="45" customFormat="1" x14ac:dyDescent="0.2">
      <c r="A50" s="43"/>
      <c r="B50" s="173" t="s">
        <v>96</v>
      </c>
      <c r="C50" s="174"/>
      <c r="D50" s="175"/>
      <c r="E50" s="65"/>
      <c r="F50" s="44"/>
      <c r="G50" s="68"/>
      <c r="I50" s="4"/>
      <c r="J50" s="4"/>
      <c r="K50" s="4"/>
      <c r="L50" s="61"/>
    </row>
    <row r="51" spans="1:12" s="45" customFormat="1" x14ac:dyDescent="0.2">
      <c r="A51" s="43"/>
      <c r="B51" s="173" t="s">
        <v>103</v>
      </c>
      <c r="C51" s="174"/>
      <c r="D51" s="175"/>
      <c r="E51" s="65"/>
      <c r="F51" s="44"/>
      <c r="G51" s="68"/>
      <c r="I51" s="4"/>
      <c r="J51" s="4"/>
      <c r="K51" s="4"/>
      <c r="L51" s="61"/>
    </row>
    <row r="52" spans="1:12" s="45" customFormat="1" x14ac:dyDescent="0.2">
      <c r="A52" s="43"/>
      <c r="B52" s="173" t="s">
        <v>108</v>
      </c>
      <c r="C52" s="174"/>
      <c r="D52" s="175"/>
      <c r="E52" s="65"/>
      <c r="F52" s="44"/>
      <c r="G52" s="68"/>
      <c r="I52" s="4"/>
      <c r="J52" s="4"/>
      <c r="K52" s="4"/>
      <c r="L52" s="61"/>
    </row>
    <row r="53" spans="1:12" s="45" customFormat="1" x14ac:dyDescent="0.2">
      <c r="A53" s="43"/>
      <c r="B53" s="173" t="s">
        <v>106</v>
      </c>
      <c r="C53" s="174"/>
      <c r="D53" s="175"/>
      <c r="E53" s="65"/>
      <c r="F53" s="44"/>
      <c r="G53" s="68"/>
      <c r="I53" s="4"/>
      <c r="J53" s="4"/>
      <c r="K53" s="4"/>
      <c r="L53" s="61"/>
    </row>
    <row r="54" spans="1:12" s="45" customFormat="1" x14ac:dyDescent="0.2">
      <c r="A54" s="43"/>
      <c r="B54" s="173" t="s">
        <v>107</v>
      </c>
      <c r="C54" s="174"/>
      <c r="D54" s="175"/>
      <c r="E54" s="65"/>
      <c r="F54" s="44"/>
      <c r="G54" s="68"/>
      <c r="I54" s="4"/>
      <c r="J54" s="4"/>
      <c r="K54" s="4"/>
      <c r="L54" s="61"/>
    </row>
    <row r="55" spans="1:12" s="45" customFormat="1" x14ac:dyDescent="0.2">
      <c r="A55" s="43"/>
      <c r="B55" s="173" t="s">
        <v>109</v>
      </c>
      <c r="C55" s="174"/>
      <c r="D55" s="175"/>
      <c r="E55" s="65"/>
      <c r="F55" s="44"/>
      <c r="G55" s="68"/>
      <c r="I55" s="4"/>
      <c r="J55" s="4"/>
      <c r="K55" s="4"/>
      <c r="L55" s="61"/>
    </row>
    <row r="56" spans="1:12" s="45" customFormat="1" x14ac:dyDescent="0.2">
      <c r="A56" s="43"/>
      <c r="B56" s="173" t="s">
        <v>111</v>
      </c>
      <c r="C56" s="174"/>
      <c r="D56" s="175"/>
      <c r="E56" s="65"/>
      <c r="F56" s="44"/>
      <c r="G56" s="68"/>
      <c r="I56" s="4"/>
      <c r="J56" s="4"/>
      <c r="K56" s="4"/>
      <c r="L56" s="61"/>
    </row>
    <row r="57" spans="1:12" s="45" customFormat="1" x14ac:dyDescent="0.2">
      <c r="A57" s="43"/>
      <c r="B57" s="173" t="s">
        <v>112</v>
      </c>
      <c r="C57" s="174"/>
      <c r="D57" s="175"/>
      <c r="E57" s="65"/>
      <c r="F57" s="44"/>
      <c r="G57" s="68"/>
      <c r="I57" s="4"/>
      <c r="J57" s="4"/>
      <c r="K57" s="4"/>
      <c r="L57" s="61"/>
    </row>
    <row r="58" spans="1:12" s="45" customFormat="1" x14ac:dyDescent="0.2">
      <c r="A58" s="43"/>
      <c r="B58" s="173" t="s">
        <v>113</v>
      </c>
      <c r="C58" s="174"/>
      <c r="D58" s="175"/>
      <c r="E58" s="65"/>
      <c r="F58" s="44"/>
      <c r="G58" s="68"/>
      <c r="I58" s="4"/>
      <c r="J58" s="4"/>
      <c r="K58" s="4"/>
      <c r="L58" s="61"/>
    </row>
    <row r="59" spans="1:12" s="45" customFormat="1" x14ac:dyDescent="0.2">
      <c r="A59" s="43" t="s">
        <v>16</v>
      </c>
      <c r="B59" s="166" t="s">
        <v>73</v>
      </c>
      <c r="C59" s="166"/>
      <c r="D59" s="167"/>
      <c r="E59" s="65" t="s">
        <v>22</v>
      </c>
      <c r="F59" s="44"/>
      <c r="G59" s="68">
        <f>2.3*1296.4*12</f>
        <v>35780.639999999999</v>
      </c>
      <c r="H59" s="123">
        <f>январь!G40+февраль!G36+март!G38+апрель!G37+май!G38+июнь!G37+июль!G41+август!G37+сентябрь!G36+октябрь!G36+ноябрь!G38+декабрь!G41</f>
        <v>35780.640000000007</v>
      </c>
      <c r="I59" s="4"/>
      <c r="J59" s="4"/>
      <c r="K59" s="4"/>
      <c r="L59" s="61"/>
    </row>
    <row r="60" spans="1:12" s="45" customFormat="1" ht="15" customHeight="1" x14ac:dyDescent="0.2">
      <c r="A60" s="43" t="s">
        <v>17</v>
      </c>
      <c r="B60" s="166" t="s">
        <v>90</v>
      </c>
      <c r="C60" s="166"/>
      <c r="D60" s="167"/>
      <c r="E60" s="65" t="s">
        <v>22</v>
      </c>
      <c r="F60" s="44"/>
      <c r="G60" s="68">
        <f>1.19*1296.4*12</f>
        <v>18512.592000000001</v>
      </c>
      <c r="H60" s="123">
        <f>январь!G41+февраль!G37+март!G39+апрель!G38+май!G39+июнь!G38+июль!G42+август!G38+сентябрь!G37+октябрь!G37+ноябрь!G39+декабрь!G42</f>
        <v>18512.592000000001</v>
      </c>
      <c r="I60" s="4"/>
      <c r="J60" s="4"/>
      <c r="K60" s="4"/>
      <c r="L60" s="61"/>
    </row>
    <row r="61" spans="1:12" s="45" customFormat="1" ht="25.5" customHeight="1" x14ac:dyDescent="0.2">
      <c r="A61" s="43" t="s">
        <v>18</v>
      </c>
      <c r="B61" s="172" t="s">
        <v>122</v>
      </c>
      <c r="C61" s="166"/>
      <c r="D61" s="167"/>
      <c r="E61" s="65" t="s">
        <v>47</v>
      </c>
      <c r="F61" s="44"/>
      <c r="G61" s="68">
        <f>0.25*1000</f>
        <v>250</v>
      </c>
      <c r="H61" s="4"/>
      <c r="I61" s="4"/>
      <c r="J61" s="4"/>
      <c r="K61" s="61"/>
    </row>
    <row r="62" spans="1:12" s="45" customFormat="1" ht="24" customHeight="1" x14ac:dyDescent="0.2">
      <c r="A62" s="43" t="s">
        <v>18</v>
      </c>
      <c r="B62" s="172" t="s">
        <v>129</v>
      </c>
      <c r="C62" s="166"/>
      <c r="D62" s="167"/>
      <c r="E62" s="65" t="s">
        <v>47</v>
      </c>
      <c r="F62" s="44"/>
      <c r="G62" s="68">
        <f>0.1*1150</f>
        <v>115</v>
      </c>
      <c r="I62" s="4"/>
      <c r="J62" s="4"/>
      <c r="K62" s="4"/>
      <c r="L62" s="61"/>
    </row>
    <row r="63" spans="1:12" s="3" customFormat="1" ht="13.5" thickBot="1" x14ac:dyDescent="0.25">
      <c r="A63" s="35"/>
      <c r="B63" s="168" t="s">
        <v>19</v>
      </c>
      <c r="C63" s="168"/>
      <c r="D63" s="169"/>
      <c r="E63" s="25"/>
      <c r="F63" s="25"/>
      <c r="G63" s="36">
        <f>G27+G39+G46+G48+G59+G60+G61+G62</f>
        <v>211482.462</v>
      </c>
      <c r="H63" s="42">
        <f>январь!G42+февраль!G39+март!G40+апрель!G39+май!G40+июнь!G39+июль!G43+август!G39+сентябрь!G38+октябрь!G39+ноябрь!G41+декабрь!G44</f>
        <v>211482.462</v>
      </c>
      <c r="I63" s="124"/>
      <c r="J63" s="61"/>
      <c r="K63" s="61"/>
      <c r="L63" s="4"/>
    </row>
    <row r="64" spans="1:12" ht="16.5" customHeight="1" x14ac:dyDescent="0.2">
      <c r="A64" s="7"/>
      <c r="B64" s="7"/>
      <c r="C64" s="7"/>
      <c r="D64" s="7"/>
      <c r="E64" s="7"/>
      <c r="F64" s="7"/>
      <c r="G64" s="7"/>
      <c r="I64" s="61"/>
      <c r="J64" s="61"/>
      <c r="K64" s="61"/>
    </row>
    <row r="65" spans="1:13" x14ac:dyDescent="0.2">
      <c r="A65" s="22" t="s">
        <v>23</v>
      </c>
      <c r="B65" s="22"/>
      <c r="C65" s="22"/>
      <c r="D65" s="7"/>
      <c r="E65" s="7"/>
      <c r="F65" s="7"/>
      <c r="G65" s="7"/>
      <c r="I65" s="60"/>
      <c r="J65" s="61"/>
      <c r="K65" s="61"/>
    </row>
    <row r="66" spans="1:13" ht="15.75" customHeight="1" thickBot="1" x14ac:dyDescent="0.25">
      <c r="A66" s="7"/>
      <c r="B66" s="7"/>
      <c r="C66" s="7"/>
      <c r="D66" s="7"/>
      <c r="E66" s="7"/>
      <c r="F66" s="7"/>
      <c r="G66" s="7"/>
    </row>
    <row r="67" spans="1:13" s="40" customFormat="1" ht="32.25" customHeight="1" thickBot="1" x14ac:dyDescent="0.25">
      <c r="A67" s="55" t="s">
        <v>0</v>
      </c>
      <c r="B67" s="157" t="s">
        <v>1</v>
      </c>
      <c r="C67" s="158"/>
      <c r="D67" s="116" t="s">
        <v>43</v>
      </c>
      <c r="E67" s="116" t="s">
        <v>46</v>
      </c>
      <c r="F67" s="116" t="s">
        <v>44</v>
      </c>
      <c r="G67" s="57" t="s">
        <v>20</v>
      </c>
      <c r="I67" s="62"/>
      <c r="J67" s="62"/>
      <c r="K67" s="62"/>
      <c r="L67" s="62"/>
    </row>
    <row r="68" spans="1:13" s="40" customFormat="1" ht="12.75" customHeight="1" thickBot="1" x14ac:dyDescent="0.25">
      <c r="A68" s="100"/>
      <c r="B68" s="178" t="s">
        <v>110</v>
      </c>
      <c r="C68" s="179"/>
      <c r="D68" s="101">
        <v>1</v>
      </c>
      <c r="E68" s="102">
        <v>42908</v>
      </c>
      <c r="F68" s="101"/>
      <c r="G68" s="103">
        <v>12439</v>
      </c>
      <c r="I68" s="62"/>
      <c r="J68" s="62"/>
      <c r="K68" s="62"/>
      <c r="L68" s="62"/>
    </row>
    <row r="69" spans="1:13" s="40" customFormat="1" ht="12.75" customHeight="1" thickBot="1" x14ac:dyDescent="0.25">
      <c r="A69" s="100"/>
      <c r="B69" s="178" t="s">
        <v>114</v>
      </c>
      <c r="C69" s="179"/>
      <c r="D69" s="101">
        <v>2</v>
      </c>
      <c r="E69" s="102">
        <v>42942</v>
      </c>
      <c r="F69" s="101"/>
      <c r="G69" s="103">
        <v>5445</v>
      </c>
      <c r="I69" s="62"/>
      <c r="J69" s="62"/>
      <c r="K69" s="62"/>
      <c r="L69" s="62"/>
    </row>
    <row r="70" spans="1:13" s="40" customFormat="1" ht="12.75" customHeight="1" thickBot="1" x14ac:dyDescent="0.25">
      <c r="A70" s="100"/>
      <c r="B70" s="178" t="s">
        <v>115</v>
      </c>
      <c r="C70" s="179"/>
      <c r="D70" s="101">
        <v>3</v>
      </c>
      <c r="E70" s="102">
        <v>42947</v>
      </c>
      <c r="F70" s="101"/>
      <c r="G70" s="103">
        <v>3001</v>
      </c>
      <c r="I70" s="62"/>
      <c r="J70" s="62"/>
      <c r="K70" s="62"/>
      <c r="L70" s="62"/>
    </row>
    <row r="71" spans="1:13" s="40" customFormat="1" ht="15" customHeight="1" thickBot="1" x14ac:dyDescent="0.25">
      <c r="A71" s="100"/>
      <c r="B71" s="178" t="s">
        <v>121</v>
      </c>
      <c r="C71" s="179"/>
      <c r="D71" s="101">
        <v>4</v>
      </c>
      <c r="E71" s="102">
        <v>43053</v>
      </c>
      <c r="F71" s="101"/>
      <c r="G71" s="103">
        <v>4714</v>
      </c>
      <c r="I71" s="62"/>
      <c r="J71" s="62"/>
      <c r="K71" s="62"/>
      <c r="L71" s="62"/>
    </row>
    <row r="72" spans="1:13" s="3" customFormat="1" ht="13.5" customHeight="1" thickBot="1" x14ac:dyDescent="0.25">
      <c r="A72" s="24"/>
      <c r="B72" s="161" t="s">
        <v>21</v>
      </c>
      <c r="C72" s="162"/>
      <c r="D72" s="38"/>
      <c r="E72" s="25"/>
      <c r="F72" s="39"/>
      <c r="G72" s="36">
        <f>SUM(G68:G71)</f>
        <v>25599</v>
      </c>
      <c r="H72" s="42"/>
      <c r="I72" s="4"/>
      <c r="J72" s="4"/>
      <c r="K72" s="4"/>
      <c r="L72" s="4"/>
    </row>
    <row r="73" spans="1:13" x14ac:dyDescent="0.2">
      <c r="A73" s="7"/>
      <c r="B73" s="7"/>
      <c r="C73" s="7"/>
      <c r="D73" s="7"/>
      <c r="E73" s="7"/>
      <c r="F73" s="7"/>
      <c r="G73" s="7"/>
      <c r="H73" s="4"/>
    </row>
    <row r="74" spans="1:13" x14ac:dyDescent="0.2">
      <c r="A74" s="7"/>
      <c r="B74" s="7"/>
      <c r="C74" s="7"/>
      <c r="D74" s="7"/>
      <c r="E74" s="7"/>
      <c r="F74" s="7"/>
      <c r="G74" s="7"/>
      <c r="H74" s="4"/>
    </row>
    <row r="75" spans="1:13" x14ac:dyDescent="0.2">
      <c r="A75" s="7"/>
      <c r="B75" s="7"/>
      <c r="C75" s="7"/>
      <c r="D75" s="7"/>
      <c r="E75" s="7"/>
      <c r="F75" s="7"/>
      <c r="G75" s="7"/>
      <c r="H75" s="4"/>
    </row>
    <row r="76" spans="1:13" s="4" customFormat="1" x14ac:dyDescent="0.2">
      <c r="A76" s="11" t="s">
        <v>31</v>
      </c>
      <c r="B76" s="11"/>
      <c r="C76" s="7" t="s">
        <v>52</v>
      </c>
      <c r="D76" s="26"/>
      <c r="E76" s="26"/>
      <c r="F76" s="7"/>
      <c r="G76" s="7" t="s">
        <v>53</v>
      </c>
      <c r="M76"/>
    </row>
    <row r="77" spans="1:13" s="4" customFormat="1" x14ac:dyDescent="0.2">
      <c r="A77" s="11"/>
      <c r="B77" s="11"/>
      <c r="C77" s="7"/>
      <c r="D77" s="27"/>
      <c r="E77" s="27"/>
      <c r="F77" s="7"/>
      <c r="G77" s="7"/>
      <c r="M77"/>
    </row>
    <row r="78" spans="1:13" s="4" customFormat="1" x14ac:dyDescent="0.2">
      <c r="A78" s="7"/>
      <c r="B78" s="7"/>
      <c r="C78" s="7" t="s">
        <v>32</v>
      </c>
      <c r="D78" s="7"/>
      <c r="E78" s="27"/>
      <c r="F78" s="27"/>
      <c r="G78" s="7"/>
      <c r="H78"/>
      <c r="M78"/>
    </row>
    <row r="79" spans="1:13" s="4" customFormat="1" ht="13.5" customHeight="1" x14ac:dyDescent="0.2">
      <c r="A79" s="7"/>
      <c r="B79" s="7"/>
      <c r="C79" s="7"/>
      <c r="D79" s="7"/>
      <c r="E79" s="7"/>
      <c r="F79" s="7"/>
      <c r="G79" s="7"/>
      <c r="H79"/>
    </row>
    <row r="80" spans="1:13" s="4" customFormat="1" x14ac:dyDescent="0.2">
      <c r="A80" s="11" t="s">
        <v>42</v>
      </c>
      <c r="B80" s="7"/>
      <c r="C80" s="7" t="s">
        <v>48</v>
      </c>
      <c r="D80" s="26"/>
      <c r="E80" s="26"/>
      <c r="F80" s="27"/>
      <c r="G80" s="47" t="s">
        <v>64</v>
      </c>
      <c r="H80" s="118"/>
    </row>
    <row r="81" spans="8:8" s="4" customFormat="1" ht="11.25" x14ac:dyDescent="0.2">
      <c r="H81" s="51"/>
    </row>
    <row r="82" spans="8:8" s="4" customFormat="1" ht="11.25" x14ac:dyDescent="0.2"/>
    <row r="83" spans="8:8" s="4" customFormat="1" ht="11.25" x14ac:dyDescent="0.2"/>
  </sheetData>
  <mergeCells count="69">
    <mergeCell ref="B56:D56"/>
    <mergeCell ref="B57:D57"/>
    <mergeCell ref="B58:D58"/>
    <mergeCell ref="B71:C71"/>
    <mergeCell ref="B51:D51"/>
    <mergeCell ref="B52:D52"/>
    <mergeCell ref="B53:D53"/>
    <mergeCell ref="B54:D54"/>
    <mergeCell ref="B55:D55"/>
    <mergeCell ref="B69:C69"/>
    <mergeCell ref="B70:C70"/>
    <mergeCell ref="B43:D43"/>
    <mergeCell ref="B44:D44"/>
    <mergeCell ref="B49:D49"/>
    <mergeCell ref="B50:D50"/>
    <mergeCell ref="B45:D45"/>
    <mergeCell ref="B63:D63"/>
    <mergeCell ref="B67:C67"/>
    <mergeCell ref="B68:C68"/>
    <mergeCell ref="B61:D61"/>
    <mergeCell ref="B62:D62"/>
    <mergeCell ref="B72:C72"/>
    <mergeCell ref="B26:D26"/>
    <mergeCell ref="B31:D31"/>
    <mergeCell ref="B32:D32"/>
    <mergeCell ref="B33:D33"/>
    <mergeCell ref="B34:D34"/>
    <mergeCell ref="B42:D42"/>
    <mergeCell ref="B46:D46"/>
    <mergeCell ref="B47:D47"/>
    <mergeCell ref="B48:D48"/>
    <mergeCell ref="B59:D59"/>
    <mergeCell ref="B60:D60"/>
    <mergeCell ref="B28:D28"/>
    <mergeCell ref="B29:D29"/>
    <mergeCell ref="B30:D30"/>
    <mergeCell ref="B39:D39"/>
    <mergeCell ref="B40:D40"/>
    <mergeCell ref="B41:D41"/>
    <mergeCell ref="B35:D35"/>
    <mergeCell ref="B36:D36"/>
    <mergeCell ref="B37:D37"/>
    <mergeCell ref="B38:D38"/>
    <mergeCell ref="B27:D27"/>
    <mergeCell ref="C14:E14"/>
    <mergeCell ref="F14:G14"/>
    <mergeCell ref="A15:G15"/>
    <mergeCell ref="A16:G16"/>
    <mergeCell ref="A17:G17"/>
    <mergeCell ref="A19:G19"/>
    <mergeCell ref="B22:D22"/>
    <mergeCell ref="B23:D23"/>
    <mergeCell ref="B24:D24"/>
    <mergeCell ref="B25:D25"/>
    <mergeCell ref="H17:J17"/>
    <mergeCell ref="A4:C4"/>
    <mergeCell ref="D4:G4"/>
    <mergeCell ref="A5:B5"/>
    <mergeCell ref="A6:B6"/>
    <mergeCell ref="A7:B7"/>
    <mergeCell ref="D11:D12"/>
    <mergeCell ref="E11:E12"/>
    <mergeCell ref="F11:G11"/>
    <mergeCell ref="A1:D1"/>
    <mergeCell ref="E1:G1"/>
    <mergeCell ref="A2:C2"/>
    <mergeCell ref="D2:G2"/>
    <mergeCell ref="A3:C3"/>
    <mergeCell ref="D3:G3"/>
  </mergeCells>
  <pageMargins left="0.31496062992125984" right="0.31496062992125984" top="0.74803149606299213" bottom="0.74803149606299213" header="0.31496062992125984" footer="0.31496062992125984"/>
  <pageSetup paperSize="9" scale="8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"/>
  <sheetViews>
    <sheetView workbookViewId="0">
      <selection activeCell="D21" sqref="D21"/>
    </sheetView>
  </sheetViews>
  <sheetFormatPr defaultRowHeight="12.75" x14ac:dyDescent="0.2"/>
  <cols>
    <col min="1" max="1" width="19.28515625" style="192" customWidth="1"/>
    <col min="2" max="2" width="12.85546875" style="192" customWidth="1"/>
    <col min="3" max="3" width="13.42578125" style="192" customWidth="1"/>
    <col min="4" max="4" width="13.85546875" style="192" customWidth="1"/>
    <col min="5" max="5" width="14.7109375" style="192" customWidth="1"/>
    <col min="6" max="6" width="17.28515625" style="192" customWidth="1"/>
    <col min="7" max="7" width="14.85546875" style="192" customWidth="1"/>
    <col min="8" max="8" width="13" style="192" customWidth="1"/>
    <col min="9" max="9" width="11.85546875" style="192" customWidth="1"/>
    <col min="10" max="10" width="14.140625" style="192" customWidth="1"/>
    <col min="11" max="11" width="11.42578125" style="192" customWidth="1"/>
    <col min="12" max="12" width="14.7109375" style="192" customWidth="1"/>
    <col min="13" max="16384" width="9.140625" style="192"/>
  </cols>
  <sheetData>
    <row r="2" spans="1:12" ht="62.25" customHeight="1" x14ac:dyDescent="0.2">
      <c r="A2" s="189"/>
      <c r="B2" s="190" t="s">
        <v>134</v>
      </c>
      <c r="C2" s="190" t="s">
        <v>135</v>
      </c>
      <c r="D2" s="190" t="s">
        <v>136</v>
      </c>
      <c r="E2" s="190" t="s">
        <v>137</v>
      </c>
      <c r="F2" s="190" t="s">
        <v>138</v>
      </c>
      <c r="G2" s="190" t="s">
        <v>139</v>
      </c>
      <c r="H2" s="190" t="s">
        <v>140</v>
      </c>
      <c r="I2" s="190" t="s">
        <v>141</v>
      </c>
      <c r="J2" s="190" t="s">
        <v>142</v>
      </c>
      <c r="K2" s="190" t="s">
        <v>143</v>
      </c>
      <c r="L2" s="191"/>
    </row>
    <row r="3" spans="1:12" ht="21" customHeight="1" x14ac:dyDescent="0.2">
      <c r="A3" s="193" t="s">
        <v>144</v>
      </c>
      <c r="B3" s="194">
        <v>0.94</v>
      </c>
      <c r="C3" s="194">
        <v>2.41</v>
      </c>
      <c r="D3" s="194">
        <v>0.05</v>
      </c>
      <c r="E3" s="194">
        <v>3.52</v>
      </c>
      <c r="F3" s="194">
        <v>1.67</v>
      </c>
      <c r="G3" s="194">
        <v>0.11</v>
      </c>
      <c r="H3" s="194">
        <v>1.8</v>
      </c>
      <c r="I3" s="194">
        <v>2.2999999999999998</v>
      </c>
      <c r="J3" s="194">
        <v>1</v>
      </c>
      <c r="K3" s="195">
        <f>SUM(B3:J3)</f>
        <v>13.8</v>
      </c>
    </row>
    <row r="4" spans="1:12" ht="42.75" customHeight="1" x14ac:dyDescent="0.2">
      <c r="A4" s="190" t="s">
        <v>145</v>
      </c>
      <c r="B4" s="196">
        <f>Сводный!G24+Сводный!G26+Сводный!G61+Сводный!G62</f>
        <v>48990.97</v>
      </c>
      <c r="C4" s="196">
        <f>Сводный!G25</f>
        <v>49019.760000000009</v>
      </c>
      <c r="D4" s="196">
        <v>0</v>
      </c>
      <c r="E4" s="196">
        <f>Сводный!G39+Сводный!G68+Сводный!G70+Сводный!G71</f>
        <v>34406.120000000003</v>
      </c>
      <c r="F4" s="196">
        <f>Сводный!G46+Сводный!G69</f>
        <v>22369.14</v>
      </c>
      <c r="G4" s="193">
        <v>0</v>
      </c>
      <c r="H4" s="196">
        <f>Сводный!G48</f>
        <v>28002.240000000005</v>
      </c>
      <c r="I4" s="196">
        <f>Сводный!G59</f>
        <v>35780.639999999999</v>
      </c>
      <c r="J4" s="196">
        <f>Сводный!G60</f>
        <v>18512.592000000001</v>
      </c>
      <c r="K4" s="195">
        <f>SUM(B4:J4)</f>
        <v>237081.462</v>
      </c>
    </row>
    <row r="5" spans="1:12" ht="34.5" customHeight="1" x14ac:dyDescent="0.2">
      <c r="A5" s="197" t="s">
        <v>146</v>
      </c>
      <c r="B5" s="198">
        <f>1296.4*B3*12</f>
        <v>14623.392</v>
      </c>
      <c r="C5" s="198">
        <f t="shared" ref="C5:G5" si="0">1296.4*C3*12</f>
        <v>37491.888000000006</v>
      </c>
      <c r="D5" s="198">
        <f t="shared" si="0"/>
        <v>777.84000000000015</v>
      </c>
      <c r="E5" s="198">
        <f t="shared" si="0"/>
        <v>54759.936000000002</v>
      </c>
      <c r="F5" s="198">
        <f t="shared" si="0"/>
        <v>25979.856000000003</v>
      </c>
      <c r="G5" s="198">
        <f t="shared" si="0"/>
        <v>1711.248</v>
      </c>
      <c r="H5" s="198">
        <f>H4</f>
        <v>28002.240000000005</v>
      </c>
      <c r="I5" s="198">
        <f>I4</f>
        <v>35780.639999999999</v>
      </c>
      <c r="J5" s="198">
        <f>J4</f>
        <v>18512.592000000001</v>
      </c>
      <c r="K5" s="199">
        <f>SUM(B5:J5)</f>
        <v>217639.63200000004</v>
      </c>
      <c r="L5" s="191"/>
    </row>
    <row r="6" spans="1:12" x14ac:dyDescent="0.2">
      <c r="A6" s="197" t="s">
        <v>147</v>
      </c>
      <c r="B6" s="200">
        <v>4</v>
      </c>
      <c r="C6" s="200">
        <v>2</v>
      </c>
      <c r="D6" s="200">
        <v>3</v>
      </c>
      <c r="E6" s="200">
        <v>9</v>
      </c>
      <c r="F6" s="200">
        <v>8</v>
      </c>
      <c r="G6" s="200">
        <v>1</v>
      </c>
      <c r="H6" s="200">
        <v>5</v>
      </c>
      <c r="I6" s="200">
        <v>7</v>
      </c>
      <c r="J6" s="200">
        <v>6</v>
      </c>
      <c r="K6" s="200"/>
    </row>
    <row r="9" spans="1:12" x14ac:dyDescent="0.2">
      <c r="D9" s="191"/>
      <c r="L9" s="191"/>
    </row>
    <row r="11" spans="1:12" x14ac:dyDescent="0.2">
      <c r="D11" s="191"/>
      <c r="L11" s="191"/>
    </row>
    <row r="13" spans="1:12" x14ac:dyDescent="0.2">
      <c r="D13" s="191"/>
      <c r="L13" s="191"/>
    </row>
    <row r="15" spans="1:12" x14ac:dyDescent="0.2">
      <c r="D15" s="201"/>
      <c r="L15" s="201"/>
    </row>
    <row r="16" spans="1:12" x14ac:dyDescent="0.2">
      <c r="D16" s="201"/>
      <c r="L16" s="201"/>
    </row>
    <row r="17" spans="4:12" x14ac:dyDescent="0.2">
      <c r="D17" s="201"/>
      <c r="L17" s="201"/>
    </row>
    <row r="18" spans="4:12" x14ac:dyDescent="0.2">
      <c r="D18" s="201"/>
      <c r="L18" s="201"/>
    </row>
    <row r="19" spans="4:12" x14ac:dyDescent="0.2">
      <c r="D19" s="201"/>
      <c r="L19" s="201"/>
    </row>
    <row r="20" spans="4:12" x14ac:dyDescent="0.2">
      <c r="D20" s="201"/>
      <c r="L20" s="20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opLeftCell="A13" workbookViewId="0">
      <selection activeCell="H39" sqref="H39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129" t="s">
        <v>54</v>
      </c>
      <c r="B1" s="130"/>
      <c r="C1" s="130"/>
      <c r="D1" s="130"/>
      <c r="E1" s="131" t="s">
        <v>58</v>
      </c>
      <c r="F1" s="131"/>
      <c r="G1" s="131"/>
      <c r="L1" s="63"/>
      <c r="M1" s="4"/>
    </row>
    <row r="2" spans="1:13" ht="15" x14ac:dyDescent="0.2">
      <c r="A2" s="132" t="s">
        <v>55</v>
      </c>
      <c r="B2" s="132"/>
      <c r="C2" s="132"/>
      <c r="D2" s="133" t="s">
        <v>59</v>
      </c>
      <c r="E2" s="133"/>
      <c r="F2" s="133"/>
      <c r="G2" s="133"/>
      <c r="L2" s="63"/>
      <c r="M2" s="4"/>
    </row>
    <row r="3" spans="1:13" ht="15" x14ac:dyDescent="0.2">
      <c r="A3" s="132" t="s">
        <v>56</v>
      </c>
      <c r="B3" s="132"/>
      <c r="C3" s="132"/>
      <c r="D3" s="133" t="s">
        <v>60</v>
      </c>
      <c r="E3" s="133"/>
      <c r="F3" s="133"/>
      <c r="G3" s="133"/>
      <c r="L3" s="63"/>
      <c r="M3" s="4"/>
    </row>
    <row r="4" spans="1:13" ht="15.75" thickBot="1" x14ac:dyDescent="0.25">
      <c r="A4" s="135" t="s">
        <v>57</v>
      </c>
      <c r="B4" s="135"/>
      <c r="C4" s="135"/>
      <c r="D4" s="136" t="s">
        <v>61</v>
      </c>
      <c r="E4" s="136"/>
      <c r="F4" s="136"/>
      <c r="G4" s="136"/>
      <c r="L4" s="63"/>
      <c r="M4" s="4"/>
    </row>
    <row r="5" spans="1:13" ht="28.5" customHeight="1" thickTop="1" x14ac:dyDescent="0.2">
      <c r="A5" s="137" t="s">
        <v>34</v>
      </c>
      <c r="B5" s="138"/>
      <c r="C5" s="23" t="s">
        <v>36</v>
      </c>
      <c r="E5" s="27"/>
    </row>
    <row r="6" spans="1:13" ht="25.5" customHeight="1" x14ac:dyDescent="0.2">
      <c r="A6" s="139" t="s">
        <v>35</v>
      </c>
      <c r="B6" s="140"/>
      <c r="C6" s="34" t="s">
        <v>49</v>
      </c>
      <c r="E6" s="29"/>
    </row>
    <row r="7" spans="1:13" x14ac:dyDescent="0.2">
      <c r="A7" s="141" t="s">
        <v>33</v>
      </c>
      <c r="B7" s="142"/>
      <c r="C7" s="23" t="s">
        <v>79</v>
      </c>
      <c r="E7" s="27"/>
      <c r="F7" s="30"/>
    </row>
    <row r="8" spans="1:13" x14ac:dyDescent="0.2">
      <c r="A8" s="32"/>
      <c r="B8" s="33"/>
      <c r="C8" s="33"/>
      <c r="D8" s="27"/>
      <c r="E8" s="31" t="s">
        <v>39</v>
      </c>
      <c r="F8" s="8" t="s">
        <v>37</v>
      </c>
      <c r="G8" s="65" t="s">
        <v>62</v>
      </c>
    </row>
    <row r="9" spans="1:13" x14ac:dyDescent="0.2">
      <c r="A9" s="32"/>
      <c r="B9" s="33"/>
      <c r="C9" s="33"/>
      <c r="D9" s="27"/>
      <c r="E9" s="28"/>
      <c r="F9" s="8" t="s">
        <v>38</v>
      </c>
      <c r="G9" s="66">
        <v>42036</v>
      </c>
    </row>
    <row r="10" spans="1:13" ht="6" customHeight="1" x14ac:dyDescent="0.2">
      <c r="A10" s="6"/>
      <c r="B10" s="7"/>
      <c r="C10" s="7"/>
      <c r="D10" s="7"/>
      <c r="E10" s="7"/>
      <c r="F10" s="7"/>
      <c r="G10" s="7"/>
    </row>
    <row r="11" spans="1:13" x14ac:dyDescent="0.2">
      <c r="A11" s="6"/>
      <c r="B11" s="7"/>
      <c r="C11" s="7"/>
      <c r="D11" s="143" t="s">
        <v>24</v>
      </c>
      <c r="E11" s="143" t="s">
        <v>25</v>
      </c>
      <c r="F11" s="145" t="s">
        <v>26</v>
      </c>
      <c r="G11" s="145"/>
    </row>
    <row r="12" spans="1:13" x14ac:dyDescent="0.2">
      <c r="A12" s="6"/>
      <c r="B12" s="7"/>
      <c r="C12" s="7"/>
      <c r="D12" s="144"/>
      <c r="E12" s="144"/>
      <c r="F12" s="9" t="s">
        <v>27</v>
      </c>
      <c r="G12" s="9" t="s">
        <v>28</v>
      </c>
    </row>
    <row r="13" spans="1:13" ht="13.5" customHeight="1" x14ac:dyDescent="0.2">
      <c r="A13" s="7"/>
      <c r="B13" s="7"/>
      <c r="C13" s="7"/>
      <c r="D13" s="48">
        <v>2</v>
      </c>
      <c r="E13" s="10">
        <v>42794</v>
      </c>
      <c r="F13" s="10">
        <v>42767</v>
      </c>
      <c r="G13" s="10">
        <v>42794</v>
      </c>
    </row>
    <row r="14" spans="1:13" ht="15" customHeight="1" x14ac:dyDescent="0.2">
      <c r="A14" s="7"/>
      <c r="B14" s="7"/>
      <c r="C14" s="148" t="s">
        <v>45</v>
      </c>
      <c r="D14" s="148"/>
      <c r="E14" s="148"/>
      <c r="F14" s="149">
        <f>G39+G45</f>
        <v>15176.915999999999</v>
      </c>
      <c r="G14" s="149"/>
    </row>
    <row r="15" spans="1:13" ht="11.25" customHeight="1" x14ac:dyDescent="0.2">
      <c r="A15" s="150" t="s">
        <v>40</v>
      </c>
      <c r="B15" s="150"/>
      <c r="C15" s="150"/>
      <c r="D15" s="150" t="s">
        <v>40</v>
      </c>
      <c r="E15" s="150"/>
      <c r="F15" s="150"/>
      <c r="G15" s="150"/>
    </row>
    <row r="16" spans="1:13" ht="11.25" customHeight="1" x14ac:dyDescent="0.2">
      <c r="A16" s="150" t="s">
        <v>41</v>
      </c>
      <c r="B16" s="150"/>
      <c r="C16" s="150"/>
      <c r="D16" s="150"/>
      <c r="E16" s="150"/>
      <c r="F16" s="150"/>
      <c r="G16" s="150"/>
      <c r="H16" s="5"/>
      <c r="I16" s="58"/>
      <c r="J16" s="58"/>
    </row>
    <row r="17" spans="1:12" x14ac:dyDescent="0.2">
      <c r="A17" s="150" t="s">
        <v>63</v>
      </c>
      <c r="B17" s="150"/>
      <c r="C17" s="150"/>
      <c r="D17" s="150"/>
      <c r="E17" s="150"/>
      <c r="F17" s="150"/>
      <c r="G17" s="150"/>
      <c r="H17" s="134"/>
      <c r="I17" s="134"/>
      <c r="J17" s="134"/>
    </row>
    <row r="18" spans="1:12" ht="2.25" customHeight="1" x14ac:dyDescent="0.2">
      <c r="A18" s="13"/>
      <c r="B18" s="13"/>
      <c r="C18" s="13"/>
      <c r="D18" s="13"/>
      <c r="E18" s="13"/>
      <c r="F18" s="13"/>
      <c r="G18" s="13"/>
      <c r="H18" s="1"/>
      <c r="I18" s="58"/>
      <c r="J18" s="58"/>
    </row>
    <row r="19" spans="1:12" x14ac:dyDescent="0.2">
      <c r="A19" s="151" t="s">
        <v>14</v>
      </c>
      <c r="B19" s="151"/>
      <c r="C19" s="151"/>
      <c r="D19" s="151"/>
      <c r="E19" s="151"/>
      <c r="F19" s="151"/>
      <c r="G19" s="151"/>
      <c r="H19" s="5"/>
      <c r="I19" s="58"/>
      <c r="J19" s="58"/>
    </row>
    <row r="20" spans="1:12" ht="3.75" customHeight="1" x14ac:dyDescent="0.2">
      <c r="A20" s="7"/>
      <c r="B20" s="7"/>
      <c r="C20" s="7"/>
      <c r="D20" s="7"/>
      <c r="E20" s="7"/>
      <c r="F20" s="7"/>
      <c r="G20" s="7"/>
      <c r="H20" s="2"/>
    </row>
    <row r="21" spans="1:12" ht="6" customHeight="1" thickBot="1" x14ac:dyDescent="0.25">
      <c r="A21" s="7"/>
      <c r="B21" s="7"/>
      <c r="C21" s="7"/>
      <c r="D21" s="7"/>
      <c r="E21" s="7"/>
      <c r="F21" s="7"/>
      <c r="G21" s="7"/>
      <c r="H21" s="2"/>
    </row>
    <row r="22" spans="1:12" s="41" customFormat="1" ht="34.5" thickBot="1" x14ac:dyDescent="0.25">
      <c r="A22" s="52" t="s">
        <v>0</v>
      </c>
      <c r="B22" s="152" t="s">
        <v>1</v>
      </c>
      <c r="C22" s="152"/>
      <c r="D22" s="152"/>
      <c r="E22" s="53" t="s">
        <v>2</v>
      </c>
      <c r="F22" s="53" t="s">
        <v>30</v>
      </c>
      <c r="G22" s="54" t="s">
        <v>3</v>
      </c>
      <c r="I22" s="59"/>
      <c r="J22" s="59"/>
      <c r="K22" s="59"/>
      <c r="L22" s="59"/>
    </row>
    <row r="23" spans="1:12" x14ac:dyDescent="0.2">
      <c r="A23" s="37" t="s">
        <v>29</v>
      </c>
      <c r="B23" s="153" t="s">
        <v>4</v>
      </c>
      <c r="C23" s="153"/>
      <c r="D23" s="154"/>
      <c r="E23" s="15"/>
      <c r="F23" s="15"/>
      <c r="G23" s="12"/>
    </row>
    <row r="24" spans="1:12" ht="12.75" customHeight="1" x14ac:dyDescent="0.2">
      <c r="A24" s="14" t="s">
        <v>6</v>
      </c>
      <c r="B24" s="155" t="s">
        <v>50</v>
      </c>
      <c r="C24" s="155"/>
      <c r="D24" s="156"/>
      <c r="E24" s="16">
        <v>15</v>
      </c>
      <c r="F24" s="49">
        <f>G24/E24</f>
        <v>225.5</v>
      </c>
      <c r="G24" s="67">
        <v>3382.5</v>
      </c>
      <c r="H24" s="64"/>
      <c r="I24" s="63"/>
      <c r="J24" s="63"/>
    </row>
    <row r="25" spans="1:12" x14ac:dyDescent="0.2">
      <c r="A25" s="14" t="s">
        <v>7</v>
      </c>
      <c r="B25" s="155" t="s">
        <v>51</v>
      </c>
      <c r="C25" s="155"/>
      <c r="D25" s="156"/>
      <c r="E25" s="16">
        <v>9</v>
      </c>
      <c r="F25" s="49">
        <f>G25/E25</f>
        <v>332.83222222222219</v>
      </c>
      <c r="G25" s="67">
        <v>2995.49</v>
      </c>
      <c r="H25" s="64"/>
      <c r="I25" s="63"/>
    </row>
    <row r="26" spans="1:12" s="3" customFormat="1" x14ac:dyDescent="0.2">
      <c r="A26" s="18"/>
      <c r="B26" s="146" t="s">
        <v>5</v>
      </c>
      <c r="C26" s="146"/>
      <c r="D26" s="147"/>
      <c r="E26" s="19"/>
      <c r="F26" s="46"/>
      <c r="G26" s="20">
        <f>SUM(G24:G25)</f>
        <v>6377.99</v>
      </c>
      <c r="I26" s="4"/>
      <c r="J26" s="4"/>
      <c r="K26" s="4"/>
      <c r="L26" s="4"/>
    </row>
    <row r="27" spans="1:12" ht="12.75" customHeight="1" x14ac:dyDescent="0.2">
      <c r="A27" s="14"/>
      <c r="B27" s="155"/>
      <c r="C27" s="155"/>
      <c r="D27" s="156"/>
      <c r="E27" s="21"/>
      <c r="F27" s="44"/>
      <c r="G27" s="17"/>
    </row>
    <row r="28" spans="1:12" x14ac:dyDescent="0.2">
      <c r="A28" s="14" t="s">
        <v>8</v>
      </c>
      <c r="B28" s="155" t="s">
        <v>9</v>
      </c>
      <c r="C28" s="155"/>
      <c r="D28" s="156"/>
      <c r="E28" s="21"/>
      <c r="F28" s="44"/>
      <c r="G28" s="17"/>
    </row>
    <row r="29" spans="1:12" s="3" customFormat="1" x14ac:dyDescent="0.2">
      <c r="A29" s="18"/>
      <c r="B29" s="146" t="s">
        <v>10</v>
      </c>
      <c r="C29" s="146"/>
      <c r="D29" s="147"/>
      <c r="E29" s="19"/>
      <c r="F29" s="46"/>
      <c r="G29" s="20">
        <v>0</v>
      </c>
      <c r="I29" s="4"/>
      <c r="J29" s="4"/>
      <c r="K29" s="4"/>
      <c r="L29" s="4"/>
    </row>
    <row r="30" spans="1:12" ht="9" customHeight="1" x14ac:dyDescent="0.2">
      <c r="A30" s="14"/>
      <c r="B30" s="155"/>
      <c r="C30" s="155"/>
      <c r="D30" s="156"/>
      <c r="E30" s="21"/>
      <c r="F30" s="44"/>
      <c r="G30" s="17"/>
    </row>
    <row r="31" spans="1:12" x14ac:dyDescent="0.2">
      <c r="A31" s="14" t="s">
        <v>11</v>
      </c>
      <c r="B31" s="155" t="s">
        <v>12</v>
      </c>
      <c r="C31" s="155"/>
      <c r="D31" s="156"/>
      <c r="E31" s="21"/>
      <c r="F31" s="44"/>
      <c r="G31" s="17"/>
    </row>
    <row r="32" spans="1:12" x14ac:dyDescent="0.2">
      <c r="A32" s="14" t="s">
        <v>66</v>
      </c>
      <c r="B32" s="163" t="s">
        <v>99</v>
      </c>
      <c r="C32" s="164"/>
      <c r="D32" s="165"/>
      <c r="E32" s="21">
        <v>3</v>
      </c>
      <c r="F32" s="44">
        <v>646.99</v>
      </c>
      <c r="G32" s="17">
        <f>E32*F32</f>
        <v>1940.97</v>
      </c>
    </row>
    <row r="33" spans="1:12" s="3" customFormat="1" x14ac:dyDescent="0.2">
      <c r="A33" s="18"/>
      <c r="B33" s="146" t="s">
        <v>13</v>
      </c>
      <c r="C33" s="146"/>
      <c r="D33" s="147"/>
      <c r="E33" s="19"/>
      <c r="F33" s="46"/>
      <c r="G33" s="20">
        <f>G32</f>
        <v>1940.97</v>
      </c>
      <c r="I33" s="4"/>
      <c r="J33" s="4"/>
      <c r="K33" s="4"/>
      <c r="L33" s="4"/>
    </row>
    <row r="34" spans="1:12" ht="11.25" customHeight="1" x14ac:dyDescent="0.2">
      <c r="A34" s="14"/>
      <c r="B34" s="155"/>
      <c r="C34" s="155"/>
      <c r="D34" s="156"/>
      <c r="E34" s="21"/>
      <c r="F34" s="44"/>
      <c r="G34" s="17"/>
    </row>
    <row r="35" spans="1:12" s="45" customFormat="1" x14ac:dyDescent="0.2">
      <c r="A35" s="43" t="s">
        <v>15</v>
      </c>
      <c r="B35" s="166" t="s">
        <v>72</v>
      </c>
      <c r="C35" s="166"/>
      <c r="D35" s="167"/>
      <c r="E35" s="65" t="s">
        <v>22</v>
      </c>
      <c r="F35" s="44"/>
      <c r="G35" s="68">
        <f>1.8*1296.4</f>
        <v>2333.5200000000004</v>
      </c>
      <c r="I35" s="4"/>
      <c r="J35" s="4"/>
      <c r="K35" s="4"/>
      <c r="L35" s="61"/>
    </row>
    <row r="36" spans="1:12" s="45" customFormat="1" x14ac:dyDescent="0.2">
      <c r="A36" s="43" t="s">
        <v>16</v>
      </c>
      <c r="B36" s="166" t="s">
        <v>73</v>
      </c>
      <c r="C36" s="166"/>
      <c r="D36" s="167"/>
      <c r="E36" s="65" t="s">
        <v>22</v>
      </c>
      <c r="F36" s="44"/>
      <c r="G36" s="68">
        <f>2.3*1296.4</f>
        <v>2981.72</v>
      </c>
      <c r="I36" s="4"/>
      <c r="J36" s="4"/>
      <c r="K36" s="4"/>
      <c r="L36" s="61"/>
    </row>
    <row r="37" spans="1:12" s="45" customFormat="1" ht="15" customHeight="1" x14ac:dyDescent="0.2">
      <c r="A37" s="43" t="s">
        <v>17</v>
      </c>
      <c r="B37" s="166" t="s">
        <v>90</v>
      </c>
      <c r="C37" s="166"/>
      <c r="D37" s="167"/>
      <c r="E37" s="65" t="s">
        <v>22</v>
      </c>
      <c r="F37" s="44"/>
      <c r="G37" s="68">
        <f>1.19*1296.4</f>
        <v>1542.7160000000001</v>
      </c>
      <c r="I37" s="4"/>
      <c r="J37" s="4"/>
      <c r="K37" s="4"/>
      <c r="L37" s="61"/>
    </row>
    <row r="38" spans="1:12" s="45" customFormat="1" ht="12.75" customHeight="1" x14ac:dyDescent="0.2">
      <c r="A38" s="43" t="s">
        <v>18</v>
      </c>
      <c r="B38" s="172" t="s">
        <v>100</v>
      </c>
      <c r="C38" s="166"/>
      <c r="D38" s="167"/>
      <c r="E38" s="65" t="s">
        <v>47</v>
      </c>
      <c r="F38" s="44"/>
      <c r="G38" s="68"/>
      <c r="I38" s="4"/>
      <c r="J38" s="4"/>
      <c r="K38" s="4"/>
      <c r="L38" s="61"/>
    </row>
    <row r="39" spans="1:12" s="3" customFormat="1" ht="13.5" thickBot="1" x14ac:dyDescent="0.25">
      <c r="A39" s="35"/>
      <c r="B39" s="168" t="s">
        <v>19</v>
      </c>
      <c r="C39" s="168"/>
      <c r="D39" s="169"/>
      <c r="E39" s="25"/>
      <c r="F39" s="25"/>
      <c r="G39" s="36">
        <f>G26+G29+G33+G35+G36+G37+G38</f>
        <v>15176.915999999999</v>
      </c>
      <c r="H39" s="42"/>
      <c r="I39" s="61"/>
      <c r="J39" s="61"/>
      <c r="K39" s="61"/>
      <c r="L39" s="4"/>
    </row>
    <row r="40" spans="1:12" ht="7.5" customHeight="1" x14ac:dyDescent="0.2">
      <c r="A40" s="7"/>
      <c r="B40" s="7"/>
      <c r="C40" s="7"/>
      <c r="D40" s="7"/>
      <c r="E40" s="7"/>
      <c r="F40" s="7"/>
      <c r="G40" s="7"/>
      <c r="I40" s="61"/>
      <c r="J40" s="61"/>
      <c r="K40" s="61"/>
    </row>
    <row r="41" spans="1:12" x14ac:dyDescent="0.2">
      <c r="A41" s="22" t="s">
        <v>23</v>
      </c>
      <c r="B41" s="22"/>
      <c r="C41" s="22"/>
      <c r="D41" s="7"/>
      <c r="E41" s="7"/>
      <c r="F41" s="7"/>
      <c r="G41" s="7"/>
      <c r="I41" s="60"/>
      <c r="J41" s="61"/>
      <c r="K41" s="61"/>
    </row>
    <row r="42" spans="1:12" ht="7.5" customHeight="1" thickBot="1" x14ac:dyDescent="0.25">
      <c r="A42" s="7"/>
      <c r="B42" s="7"/>
      <c r="C42" s="7"/>
      <c r="D42" s="7"/>
      <c r="E42" s="7"/>
      <c r="F42" s="7"/>
      <c r="G42" s="7"/>
    </row>
    <row r="43" spans="1:12" s="40" customFormat="1" ht="32.25" customHeight="1" thickBot="1" x14ac:dyDescent="0.25">
      <c r="A43" s="55" t="s">
        <v>0</v>
      </c>
      <c r="B43" s="157" t="s">
        <v>1</v>
      </c>
      <c r="C43" s="158"/>
      <c r="D43" s="56" t="s">
        <v>43</v>
      </c>
      <c r="E43" s="56" t="s">
        <v>46</v>
      </c>
      <c r="F43" s="56" t="s">
        <v>44</v>
      </c>
      <c r="G43" s="57" t="s">
        <v>20</v>
      </c>
      <c r="I43" s="62"/>
      <c r="J43" s="62"/>
      <c r="K43" s="62"/>
      <c r="L43" s="62"/>
    </row>
    <row r="44" spans="1:12" s="40" customFormat="1" ht="14.25" customHeight="1" thickBot="1" x14ac:dyDescent="0.25">
      <c r="A44" s="69"/>
      <c r="B44" s="170"/>
      <c r="C44" s="171"/>
      <c r="D44" s="70"/>
      <c r="E44" s="71"/>
      <c r="F44" s="72"/>
      <c r="G44" s="73"/>
      <c r="I44" s="62"/>
      <c r="J44" s="62"/>
      <c r="K44" s="62"/>
      <c r="L44" s="62"/>
    </row>
    <row r="45" spans="1:12" s="3" customFormat="1" ht="13.5" customHeight="1" thickBot="1" x14ac:dyDescent="0.25">
      <c r="A45" s="24"/>
      <c r="B45" s="161" t="s">
        <v>21</v>
      </c>
      <c r="C45" s="162"/>
      <c r="D45" s="38"/>
      <c r="E45" s="25"/>
      <c r="F45" s="39">
        <f>F44</f>
        <v>0</v>
      </c>
      <c r="G45" s="36">
        <f>G44</f>
        <v>0</v>
      </c>
      <c r="H45" s="42"/>
      <c r="I45" s="4"/>
      <c r="J45" s="4"/>
      <c r="K45" s="4"/>
      <c r="L45" s="4"/>
    </row>
    <row r="46" spans="1:12" x14ac:dyDescent="0.2">
      <c r="A46" s="7"/>
      <c r="B46" s="7"/>
      <c r="C46" s="7"/>
      <c r="D46" s="7"/>
      <c r="E46" s="7"/>
      <c r="F46" s="7"/>
      <c r="G46" s="7"/>
      <c r="H46" s="4"/>
    </row>
    <row r="47" spans="1:12" x14ac:dyDescent="0.2">
      <c r="A47" s="7"/>
      <c r="B47" s="7"/>
      <c r="C47" s="7"/>
      <c r="D47" s="7"/>
      <c r="E47" s="7"/>
      <c r="F47" s="7"/>
      <c r="G47" s="7"/>
      <c r="H47" s="4"/>
    </row>
    <row r="48" spans="1:12" x14ac:dyDescent="0.2">
      <c r="A48" s="7"/>
      <c r="B48" s="7"/>
      <c r="C48" s="7"/>
      <c r="D48" s="7"/>
      <c r="E48" s="7"/>
      <c r="F48" s="7"/>
      <c r="G48" s="7"/>
      <c r="H48" s="4"/>
    </row>
    <row r="49" spans="1:13" s="4" customFormat="1" x14ac:dyDescent="0.2">
      <c r="A49" s="11" t="s">
        <v>31</v>
      </c>
      <c r="B49" s="11"/>
      <c r="C49" s="7" t="s">
        <v>52</v>
      </c>
      <c r="D49" s="26"/>
      <c r="E49" s="26"/>
      <c r="F49" s="7"/>
      <c r="G49" s="7" t="s">
        <v>53</v>
      </c>
      <c r="M49"/>
    </row>
    <row r="50" spans="1:13" s="4" customFormat="1" x14ac:dyDescent="0.2">
      <c r="A50" s="11"/>
      <c r="B50" s="11"/>
      <c r="C50" s="7"/>
      <c r="D50" s="27"/>
      <c r="E50" s="27"/>
      <c r="F50" s="7"/>
      <c r="G50" s="7"/>
      <c r="M50"/>
    </row>
    <row r="51" spans="1:13" s="4" customFormat="1" x14ac:dyDescent="0.2">
      <c r="A51" s="7"/>
      <c r="B51" s="7"/>
      <c r="C51" s="7" t="s">
        <v>32</v>
      </c>
      <c r="D51" s="7"/>
      <c r="E51" s="27"/>
      <c r="F51" s="27"/>
      <c r="G51" s="7"/>
      <c r="H51"/>
      <c r="M51"/>
    </row>
    <row r="52" spans="1:13" s="4" customFormat="1" ht="13.5" customHeight="1" x14ac:dyDescent="0.2">
      <c r="A52" s="7"/>
      <c r="B52" s="7"/>
      <c r="C52" s="7"/>
      <c r="D52" s="7"/>
      <c r="E52" s="7"/>
      <c r="F52" s="7"/>
      <c r="G52" s="7"/>
      <c r="H52"/>
    </row>
    <row r="53" spans="1:13" s="4" customFormat="1" x14ac:dyDescent="0.2">
      <c r="A53" s="11" t="s">
        <v>42</v>
      </c>
      <c r="B53" s="7"/>
      <c r="C53" s="7" t="s">
        <v>48</v>
      </c>
      <c r="D53" s="26"/>
      <c r="E53" s="26"/>
      <c r="F53" s="27"/>
      <c r="G53" s="47" t="s">
        <v>64</v>
      </c>
      <c r="H53" s="50"/>
    </row>
    <row r="54" spans="1:13" s="4" customFormat="1" ht="11.25" x14ac:dyDescent="0.2">
      <c r="H54" s="51"/>
    </row>
    <row r="55" spans="1:13" s="4" customFormat="1" ht="11.25" x14ac:dyDescent="0.2"/>
    <row r="56" spans="1:13" s="4" customFormat="1" ht="11.25" x14ac:dyDescent="0.2"/>
  </sheetData>
  <mergeCells count="42">
    <mergeCell ref="B39:D39"/>
    <mergeCell ref="B43:C43"/>
    <mergeCell ref="B45:C45"/>
    <mergeCell ref="B44:C44"/>
    <mergeCell ref="B34:D34"/>
    <mergeCell ref="B35:D35"/>
    <mergeCell ref="B36:D36"/>
    <mergeCell ref="B37:D37"/>
    <mergeCell ref="B38:D38"/>
    <mergeCell ref="B33:D33"/>
    <mergeCell ref="B27:D27"/>
    <mergeCell ref="B28:D28"/>
    <mergeCell ref="B29:D29"/>
    <mergeCell ref="B30:D30"/>
    <mergeCell ref="B31:D31"/>
    <mergeCell ref="B32:D32"/>
    <mergeCell ref="B22:D22"/>
    <mergeCell ref="B23:D23"/>
    <mergeCell ref="B24:D24"/>
    <mergeCell ref="B25:D25"/>
    <mergeCell ref="B26:D26"/>
    <mergeCell ref="A15:G15"/>
    <mergeCell ref="A16:G16"/>
    <mergeCell ref="A17:G17"/>
    <mergeCell ref="H17:J17"/>
    <mergeCell ref="A19:G19"/>
    <mergeCell ref="D11:D12"/>
    <mergeCell ref="E11:E12"/>
    <mergeCell ref="F11:G11"/>
    <mergeCell ref="C14:E14"/>
    <mergeCell ref="F14:G14"/>
    <mergeCell ref="A4:C4"/>
    <mergeCell ref="D4:G4"/>
    <mergeCell ref="A5:B5"/>
    <mergeCell ref="A6:B6"/>
    <mergeCell ref="A7:B7"/>
    <mergeCell ref="A1:D1"/>
    <mergeCell ref="E1:G1"/>
    <mergeCell ref="A2:C2"/>
    <mergeCell ref="D2:G2"/>
    <mergeCell ref="A3:C3"/>
    <mergeCell ref="D3:G3"/>
  </mergeCells>
  <pageMargins left="0.31496062992125984" right="0.31496062992125984" top="0.74803149606299213" bottom="0.74803149606299213" header="0.31496062992125984" footer="0.31496062992125984"/>
  <pageSetup paperSize="9" scale="8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opLeftCell="A13" workbookViewId="0">
      <selection activeCell="H40" sqref="H40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129" t="s">
        <v>54</v>
      </c>
      <c r="B1" s="130"/>
      <c r="C1" s="130"/>
      <c r="D1" s="130"/>
      <c r="E1" s="131" t="s">
        <v>58</v>
      </c>
      <c r="F1" s="131"/>
      <c r="G1" s="131"/>
      <c r="L1" s="63"/>
      <c r="M1" s="4"/>
    </row>
    <row r="2" spans="1:13" ht="15" x14ac:dyDescent="0.2">
      <c r="A2" s="132" t="s">
        <v>55</v>
      </c>
      <c r="B2" s="132"/>
      <c r="C2" s="132"/>
      <c r="D2" s="133" t="s">
        <v>59</v>
      </c>
      <c r="E2" s="133"/>
      <c r="F2" s="133"/>
      <c r="G2" s="133"/>
      <c r="L2" s="63"/>
      <c r="M2" s="4"/>
    </row>
    <row r="3" spans="1:13" ht="15" x14ac:dyDescent="0.2">
      <c r="A3" s="132" t="s">
        <v>56</v>
      </c>
      <c r="B3" s="132"/>
      <c r="C3" s="132"/>
      <c r="D3" s="133" t="s">
        <v>60</v>
      </c>
      <c r="E3" s="133"/>
      <c r="F3" s="133"/>
      <c r="G3" s="133"/>
      <c r="L3" s="63"/>
      <c r="M3" s="4"/>
    </row>
    <row r="4" spans="1:13" ht="15.75" thickBot="1" x14ac:dyDescent="0.25">
      <c r="A4" s="135" t="s">
        <v>57</v>
      </c>
      <c r="B4" s="135"/>
      <c r="C4" s="135"/>
      <c r="D4" s="136" t="s">
        <v>61</v>
      </c>
      <c r="E4" s="136"/>
      <c r="F4" s="136"/>
      <c r="G4" s="136"/>
      <c r="L4" s="63"/>
      <c r="M4" s="4"/>
    </row>
    <row r="5" spans="1:13" ht="28.5" customHeight="1" thickTop="1" x14ac:dyDescent="0.2">
      <c r="A5" s="137" t="s">
        <v>34</v>
      </c>
      <c r="B5" s="138"/>
      <c r="C5" s="23" t="s">
        <v>36</v>
      </c>
      <c r="E5" s="27"/>
    </row>
    <row r="6" spans="1:13" ht="25.5" customHeight="1" x14ac:dyDescent="0.2">
      <c r="A6" s="139" t="s">
        <v>35</v>
      </c>
      <c r="B6" s="140"/>
      <c r="C6" s="34" t="s">
        <v>49</v>
      </c>
      <c r="E6" s="29"/>
    </row>
    <row r="7" spans="1:13" x14ac:dyDescent="0.2">
      <c r="A7" s="141" t="s">
        <v>33</v>
      </c>
      <c r="B7" s="142"/>
      <c r="C7" s="23" t="s">
        <v>79</v>
      </c>
      <c r="E7" s="27"/>
      <c r="F7" s="30"/>
    </row>
    <row r="8" spans="1:13" x14ac:dyDescent="0.2">
      <c r="A8" s="32"/>
      <c r="B8" s="33"/>
      <c r="C8" s="33"/>
      <c r="D8" s="27"/>
      <c r="E8" s="31" t="s">
        <v>39</v>
      </c>
      <c r="F8" s="74" t="s">
        <v>37</v>
      </c>
      <c r="G8" s="65" t="s">
        <v>62</v>
      </c>
    </row>
    <row r="9" spans="1:13" x14ac:dyDescent="0.2">
      <c r="A9" s="32"/>
      <c r="B9" s="33"/>
      <c r="C9" s="33"/>
      <c r="D9" s="27"/>
      <c r="E9" s="28"/>
      <c r="F9" s="74" t="s">
        <v>38</v>
      </c>
      <c r="G9" s="66">
        <v>42036</v>
      </c>
    </row>
    <row r="10" spans="1:13" ht="6" customHeight="1" x14ac:dyDescent="0.2">
      <c r="A10" s="6"/>
      <c r="B10" s="7"/>
      <c r="C10" s="7"/>
      <c r="D10" s="7"/>
      <c r="E10" s="7"/>
      <c r="F10" s="7"/>
      <c r="G10" s="7"/>
    </row>
    <row r="11" spans="1:13" x14ac:dyDescent="0.2">
      <c r="A11" s="6"/>
      <c r="B11" s="7"/>
      <c r="C11" s="7"/>
      <c r="D11" s="143" t="s">
        <v>24</v>
      </c>
      <c r="E11" s="143" t="s">
        <v>25</v>
      </c>
      <c r="F11" s="145" t="s">
        <v>26</v>
      </c>
      <c r="G11" s="145"/>
    </row>
    <row r="12" spans="1:13" x14ac:dyDescent="0.2">
      <c r="A12" s="6"/>
      <c r="B12" s="7"/>
      <c r="C12" s="7"/>
      <c r="D12" s="144"/>
      <c r="E12" s="144"/>
      <c r="F12" s="9" t="s">
        <v>27</v>
      </c>
      <c r="G12" s="9" t="s">
        <v>28</v>
      </c>
    </row>
    <row r="13" spans="1:13" ht="13.5" customHeight="1" x14ac:dyDescent="0.2">
      <c r="A13" s="7"/>
      <c r="B13" s="7"/>
      <c r="C13" s="7"/>
      <c r="D13" s="48">
        <v>3</v>
      </c>
      <c r="E13" s="10">
        <v>42825</v>
      </c>
      <c r="F13" s="10">
        <v>42795</v>
      </c>
      <c r="G13" s="10">
        <v>42825</v>
      </c>
    </row>
    <row r="14" spans="1:13" ht="15" customHeight="1" x14ac:dyDescent="0.2">
      <c r="A14" s="7"/>
      <c r="B14" s="7"/>
      <c r="C14" s="148" t="s">
        <v>45</v>
      </c>
      <c r="D14" s="148"/>
      <c r="E14" s="148"/>
      <c r="F14" s="149">
        <f>G40+G46</f>
        <v>17911.196</v>
      </c>
      <c r="G14" s="149"/>
    </row>
    <row r="15" spans="1:13" ht="11.25" customHeight="1" x14ac:dyDescent="0.2">
      <c r="A15" s="150" t="s">
        <v>40</v>
      </c>
      <c r="B15" s="150"/>
      <c r="C15" s="150"/>
      <c r="D15" s="150" t="s">
        <v>40</v>
      </c>
      <c r="E15" s="150"/>
      <c r="F15" s="150"/>
      <c r="G15" s="150"/>
    </row>
    <row r="16" spans="1:13" ht="11.25" customHeight="1" x14ac:dyDescent="0.2">
      <c r="A16" s="150" t="s">
        <v>41</v>
      </c>
      <c r="B16" s="150"/>
      <c r="C16" s="150"/>
      <c r="D16" s="150"/>
      <c r="E16" s="150"/>
      <c r="F16" s="150"/>
      <c r="G16" s="150"/>
      <c r="H16" s="76"/>
      <c r="I16" s="58"/>
      <c r="J16" s="58"/>
    </row>
    <row r="17" spans="1:12" x14ac:dyDescent="0.2">
      <c r="A17" s="150" t="s">
        <v>63</v>
      </c>
      <c r="B17" s="150"/>
      <c r="C17" s="150"/>
      <c r="D17" s="150"/>
      <c r="E17" s="150"/>
      <c r="F17" s="150"/>
      <c r="G17" s="150"/>
      <c r="H17" s="134"/>
      <c r="I17" s="134"/>
      <c r="J17" s="134"/>
    </row>
    <row r="18" spans="1:12" ht="2.25" customHeight="1" x14ac:dyDescent="0.2">
      <c r="A18" s="13"/>
      <c r="B18" s="13"/>
      <c r="C18" s="13"/>
      <c r="D18" s="13"/>
      <c r="E18" s="13"/>
      <c r="F18" s="13"/>
      <c r="G18" s="13"/>
      <c r="H18" s="1"/>
      <c r="I18" s="58"/>
      <c r="J18" s="58"/>
    </row>
    <row r="19" spans="1:12" x14ac:dyDescent="0.2">
      <c r="A19" s="151" t="s">
        <v>14</v>
      </c>
      <c r="B19" s="151"/>
      <c r="C19" s="151"/>
      <c r="D19" s="151"/>
      <c r="E19" s="151"/>
      <c r="F19" s="151"/>
      <c r="G19" s="151"/>
      <c r="H19" s="76"/>
      <c r="I19" s="58"/>
      <c r="J19" s="58"/>
    </row>
    <row r="20" spans="1:12" ht="3.75" customHeight="1" x14ac:dyDescent="0.2">
      <c r="A20" s="7"/>
      <c r="B20" s="7"/>
      <c r="C20" s="7"/>
      <c r="D20" s="7"/>
      <c r="E20" s="7"/>
      <c r="F20" s="7"/>
      <c r="G20" s="7"/>
      <c r="H20" s="2"/>
    </row>
    <row r="21" spans="1:12" ht="6" customHeight="1" thickBot="1" x14ac:dyDescent="0.25">
      <c r="A21" s="7"/>
      <c r="B21" s="7"/>
      <c r="C21" s="7"/>
      <c r="D21" s="7"/>
      <c r="E21" s="7"/>
      <c r="F21" s="7"/>
      <c r="G21" s="7"/>
      <c r="H21" s="2"/>
    </row>
    <row r="22" spans="1:12" s="41" customFormat="1" ht="34.5" thickBot="1" x14ac:dyDescent="0.25">
      <c r="A22" s="52" t="s">
        <v>0</v>
      </c>
      <c r="B22" s="152" t="s">
        <v>1</v>
      </c>
      <c r="C22" s="152"/>
      <c r="D22" s="152"/>
      <c r="E22" s="77" t="s">
        <v>2</v>
      </c>
      <c r="F22" s="77" t="s">
        <v>30</v>
      </c>
      <c r="G22" s="54" t="s">
        <v>3</v>
      </c>
      <c r="I22" s="59"/>
      <c r="J22" s="59"/>
      <c r="K22" s="59"/>
      <c r="L22" s="59"/>
    </row>
    <row r="23" spans="1:12" x14ac:dyDescent="0.2">
      <c r="A23" s="37" t="s">
        <v>29</v>
      </c>
      <c r="B23" s="153" t="s">
        <v>4</v>
      </c>
      <c r="C23" s="153"/>
      <c r="D23" s="154"/>
      <c r="E23" s="15"/>
      <c r="F23" s="15"/>
      <c r="G23" s="12"/>
    </row>
    <row r="24" spans="1:12" ht="12.75" customHeight="1" x14ac:dyDescent="0.2">
      <c r="A24" s="14" t="s">
        <v>6</v>
      </c>
      <c r="B24" s="155" t="s">
        <v>50</v>
      </c>
      <c r="C24" s="155"/>
      <c r="D24" s="156"/>
      <c r="E24" s="16">
        <v>17</v>
      </c>
      <c r="F24" s="49">
        <f>G24/E24</f>
        <v>350.96235294117645</v>
      </c>
      <c r="G24" s="67">
        <v>5966.36</v>
      </c>
      <c r="H24" s="64"/>
      <c r="I24" s="63"/>
      <c r="J24" s="63"/>
    </row>
    <row r="25" spans="1:12" x14ac:dyDescent="0.2">
      <c r="A25" s="14" t="s">
        <v>7</v>
      </c>
      <c r="B25" s="155" t="s">
        <v>77</v>
      </c>
      <c r="C25" s="155"/>
      <c r="D25" s="156"/>
      <c r="E25" s="16">
        <v>14</v>
      </c>
      <c r="F25" s="49">
        <f>G25/E25</f>
        <v>312.87285714285719</v>
      </c>
      <c r="G25" s="67">
        <v>4380.22</v>
      </c>
      <c r="H25" s="64"/>
      <c r="I25" s="63"/>
    </row>
    <row r="26" spans="1:12" s="3" customFormat="1" x14ac:dyDescent="0.2">
      <c r="A26" s="18"/>
      <c r="B26" s="146" t="s">
        <v>5</v>
      </c>
      <c r="C26" s="146"/>
      <c r="D26" s="147"/>
      <c r="E26" s="19"/>
      <c r="F26" s="46"/>
      <c r="G26" s="20">
        <f>SUM(G24:G25)</f>
        <v>10346.58</v>
      </c>
      <c r="I26" s="4"/>
      <c r="J26" s="4"/>
      <c r="K26" s="4"/>
      <c r="L26" s="4"/>
    </row>
    <row r="27" spans="1:12" ht="12.75" customHeight="1" x14ac:dyDescent="0.2">
      <c r="A27" s="14"/>
      <c r="B27" s="155"/>
      <c r="C27" s="155"/>
      <c r="D27" s="156"/>
      <c r="E27" s="21"/>
      <c r="F27" s="44"/>
      <c r="G27" s="17"/>
    </row>
    <row r="28" spans="1:12" x14ac:dyDescent="0.2">
      <c r="A28" s="14" t="s">
        <v>8</v>
      </c>
      <c r="B28" s="155" t="s">
        <v>9</v>
      </c>
      <c r="C28" s="155"/>
      <c r="D28" s="156"/>
      <c r="E28" s="21"/>
      <c r="F28" s="44"/>
      <c r="G28" s="17"/>
    </row>
    <row r="29" spans="1:12" x14ac:dyDescent="0.2">
      <c r="A29" s="14" t="s">
        <v>68</v>
      </c>
      <c r="B29" s="163" t="s">
        <v>101</v>
      </c>
      <c r="C29" s="164"/>
      <c r="D29" s="165"/>
      <c r="E29" s="16">
        <v>3</v>
      </c>
      <c r="F29" s="49">
        <f>G29/E29</f>
        <v>198.48666666666668</v>
      </c>
      <c r="G29" s="67">
        <v>595.46</v>
      </c>
      <c r="I29" s="63"/>
    </row>
    <row r="30" spans="1:12" s="3" customFormat="1" x14ac:dyDescent="0.2">
      <c r="A30" s="18"/>
      <c r="B30" s="146" t="s">
        <v>10</v>
      </c>
      <c r="C30" s="146"/>
      <c r="D30" s="147"/>
      <c r="E30" s="19"/>
      <c r="F30" s="46"/>
      <c r="G30" s="20">
        <f>SUM(G29)</f>
        <v>595.46</v>
      </c>
      <c r="I30" s="4"/>
      <c r="J30" s="4"/>
      <c r="K30" s="4"/>
      <c r="L30" s="4"/>
    </row>
    <row r="31" spans="1:12" ht="9" customHeight="1" x14ac:dyDescent="0.2">
      <c r="A31" s="14"/>
      <c r="B31" s="155"/>
      <c r="C31" s="155"/>
      <c r="D31" s="156"/>
      <c r="E31" s="21"/>
      <c r="F31" s="44"/>
      <c r="G31" s="17"/>
    </row>
    <row r="32" spans="1:12" x14ac:dyDescent="0.2">
      <c r="A32" s="14" t="s">
        <v>11</v>
      </c>
      <c r="B32" s="155" t="s">
        <v>12</v>
      </c>
      <c r="C32" s="155"/>
      <c r="D32" s="156"/>
      <c r="E32" s="21"/>
      <c r="F32" s="44"/>
      <c r="G32" s="17"/>
    </row>
    <row r="33" spans="1:12" x14ac:dyDescent="0.2">
      <c r="A33" s="14" t="s">
        <v>66</v>
      </c>
      <c r="B33" s="163" t="s">
        <v>102</v>
      </c>
      <c r="C33" s="164"/>
      <c r="D33" s="165"/>
      <c r="E33" s="21">
        <v>2</v>
      </c>
      <c r="F33" s="44">
        <v>55.6</v>
      </c>
      <c r="G33" s="17">
        <f>E33*F33</f>
        <v>111.2</v>
      </c>
    </row>
    <row r="34" spans="1:12" s="3" customFormat="1" x14ac:dyDescent="0.2">
      <c r="A34" s="18"/>
      <c r="B34" s="146" t="s">
        <v>13</v>
      </c>
      <c r="C34" s="146"/>
      <c r="D34" s="147"/>
      <c r="E34" s="19"/>
      <c r="F34" s="46"/>
      <c r="G34" s="20">
        <f>G33</f>
        <v>111.2</v>
      </c>
      <c r="I34" s="4"/>
      <c r="J34" s="4"/>
      <c r="K34" s="4"/>
      <c r="L34" s="4"/>
    </row>
    <row r="35" spans="1:12" ht="11.25" customHeight="1" x14ac:dyDescent="0.2">
      <c r="A35" s="14"/>
      <c r="B35" s="155"/>
      <c r="C35" s="155"/>
      <c r="D35" s="156"/>
      <c r="E35" s="21"/>
      <c r="F35" s="44"/>
      <c r="G35" s="17"/>
    </row>
    <row r="36" spans="1:12" s="45" customFormat="1" x14ac:dyDescent="0.2">
      <c r="A36" s="43" t="s">
        <v>15</v>
      </c>
      <c r="B36" s="166" t="s">
        <v>72</v>
      </c>
      <c r="C36" s="166"/>
      <c r="D36" s="167"/>
      <c r="E36" s="65" t="s">
        <v>22</v>
      </c>
      <c r="F36" s="44"/>
      <c r="G36" s="68">
        <f>1.8*1296.4</f>
        <v>2333.5200000000004</v>
      </c>
      <c r="I36" s="4"/>
      <c r="J36" s="4"/>
      <c r="K36" s="4"/>
      <c r="L36" s="61"/>
    </row>
    <row r="37" spans="1:12" s="45" customFormat="1" x14ac:dyDescent="0.2">
      <c r="A37" s="43"/>
      <c r="B37" s="173" t="s">
        <v>103</v>
      </c>
      <c r="C37" s="174"/>
      <c r="D37" s="175"/>
      <c r="E37" s="65"/>
      <c r="F37" s="44"/>
      <c r="G37" s="68"/>
      <c r="I37" s="4"/>
      <c r="J37" s="4"/>
      <c r="K37" s="4"/>
      <c r="L37" s="61"/>
    </row>
    <row r="38" spans="1:12" s="45" customFormat="1" x14ac:dyDescent="0.2">
      <c r="A38" s="43" t="s">
        <v>16</v>
      </c>
      <c r="B38" s="166" t="s">
        <v>73</v>
      </c>
      <c r="C38" s="166"/>
      <c r="D38" s="167"/>
      <c r="E38" s="65" t="s">
        <v>22</v>
      </c>
      <c r="F38" s="44"/>
      <c r="G38" s="68">
        <f>2.3*1296.4</f>
        <v>2981.72</v>
      </c>
      <c r="I38" s="4"/>
      <c r="J38" s="4"/>
      <c r="K38" s="4"/>
      <c r="L38" s="61"/>
    </row>
    <row r="39" spans="1:12" s="45" customFormat="1" ht="15" customHeight="1" x14ac:dyDescent="0.2">
      <c r="A39" s="43" t="s">
        <v>17</v>
      </c>
      <c r="B39" s="166" t="s">
        <v>90</v>
      </c>
      <c r="C39" s="166"/>
      <c r="D39" s="167"/>
      <c r="E39" s="65" t="s">
        <v>22</v>
      </c>
      <c r="F39" s="44"/>
      <c r="G39" s="68">
        <f>1.19*1296.4</f>
        <v>1542.7160000000001</v>
      </c>
      <c r="I39" s="4"/>
      <c r="J39" s="4"/>
      <c r="K39" s="4"/>
      <c r="L39" s="61"/>
    </row>
    <row r="40" spans="1:12" s="3" customFormat="1" ht="13.5" thickBot="1" x14ac:dyDescent="0.25">
      <c r="A40" s="35"/>
      <c r="B40" s="168" t="s">
        <v>19</v>
      </c>
      <c r="C40" s="168"/>
      <c r="D40" s="169"/>
      <c r="E40" s="25"/>
      <c r="F40" s="25"/>
      <c r="G40" s="36">
        <f>G26+G30+G34+G36+G38+G39</f>
        <v>17911.196</v>
      </c>
      <c r="H40" s="42"/>
      <c r="I40" s="61"/>
      <c r="J40" s="61"/>
      <c r="K40" s="61"/>
      <c r="L40" s="4"/>
    </row>
    <row r="41" spans="1:12" ht="7.5" customHeight="1" x14ac:dyDescent="0.2">
      <c r="A41" s="7"/>
      <c r="B41" s="7"/>
      <c r="C41" s="7"/>
      <c r="D41" s="7"/>
      <c r="E41" s="7"/>
      <c r="F41" s="7"/>
      <c r="G41" s="7"/>
      <c r="I41" s="61"/>
      <c r="J41" s="61"/>
      <c r="K41" s="61"/>
    </row>
    <row r="42" spans="1:12" x14ac:dyDescent="0.2">
      <c r="A42" s="22" t="s">
        <v>23</v>
      </c>
      <c r="B42" s="22"/>
      <c r="C42" s="22"/>
      <c r="D42" s="7"/>
      <c r="E42" s="7"/>
      <c r="F42" s="7"/>
      <c r="G42" s="7"/>
      <c r="I42" s="60"/>
      <c r="J42" s="61"/>
      <c r="K42" s="61"/>
    </row>
    <row r="43" spans="1:12" ht="7.5" customHeight="1" thickBot="1" x14ac:dyDescent="0.25">
      <c r="A43" s="7"/>
      <c r="B43" s="7"/>
      <c r="C43" s="7"/>
      <c r="D43" s="7"/>
      <c r="E43" s="7"/>
      <c r="F43" s="7"/>
      <c r="G43" s="7"/>
    </row>
    <row r="44" spans="1:12" s="40" customFormat="1" ht="32.25" customHeight="1" thickBot="1" x14ac:dyDescent="0.25">
      <c r="A44" s="55" t="s">
        <v>0</v>
      </c>
      <c r="B44" s="157" t="s">
        <v>1</v>
      </c>
      <c r="C44" s="158"/>
      <c r="D44" s="78" t="s">
        <v>43</v>
      </c>
      <c r="E44" s="78" t="s">
        <v>46</v>
      </c>
      <c r="F44" s="78" t="s">
        <v>44</v>
      </c>
      <c r="G44" s="57" t="s">
        <v>20</v>
      </c>
      <c r="I44" s="62"/>
      <c r="J44" s="62"/>
      <c r="K44" s="62"/>
      <c r="L44" s="62"/>
    </row>
    <row r="45" spans="1:12" s="40" customFormat="1" ht="14.25" customHeight="1" thickBot="1" x14ac:dyDescent="0.25">
      <c r="A45" s="69"/>
      <c r="B45" s="170"/>
      <c r="C45" s="171"/>
      <c r="D45" s="70"/>
      <c r="E45" s="71"/>
      <c r="F45" s="72"/>
      <c r="G45" s="73"/>
      <c r="I45" s="62"/>
      <c r="J45" s="62"/>
      <c r="K45" s="62"/>
      <c r="L45" s="62"/>
    </row>
    <row r="46" spans="1:12" s="3" customFormat="1" ht="13.5" customHeight="1" thickBot="1" x14ac:dyDescent="0.25">
      <c r="A46" s="24"/>
      <c r="B46" s="161" t="s">
        <v>21</v>
      </c>
      <c r="C46" s="162"/>
      <c r="D46" s="38"/>
      <c r="E46" s="25"/>
      <c r="F46" s="39">
        <f>F45</f>
        <v>0</v>
      </c>
      <c r="G46" s="36">
        <f>G45</f>
        <v>0</v>
      </c>
      <c r="H46" s="42"/>
      <c r="I46" s="4"/>
      <c r="J46" s="4"/>
      <c r="K46" s="4"/>
      <c r="L46" s="4"/>
    </row>
    <row r="47" spans="1:12" x14ac:dyDescent="0.2">
      <c r="A47" s="7"/>
      <c r="B47" s="7"/>
      <c r="C47" s="7"/>
      <c r="D47" s="7"/>
      <c r="E47" s="7"/>
      <c r="F47" s="7"/>
      <c r="G47" s="7"/>
      <c r="H47" s="4"/>
    </row>
    <row r="48" spans="1:12" x14ac:dyDescent="0.2">
      <c r="A48" s="7"/>
      <c r="B48" s="7"/>
      <c r="C48" s="7"/>
      <c r="D48" s="7"/>
      <c r="E48" s="7"/>
      <c r="F48" s="7"/>
      <c r="G48" s="7"/>
      <c r="H48" s="4"/>
    </row>
    <row r="49" spans="1:13" x14ac:dyDescent="0.2">
      <c r="A49" s="7"/>
      <c r="B49" s="7"/>
      <c r="C49" s="7"/>
      <c r="D49" s="7"/>
      <c r="E49" s="7"/>
      <c r="F49" s="7"/>
      <c r="G49" s="7"/>
      <c r="H49" s="4"/>
    </row>
    <row r="50" spans="1:13" s="4" customFormat="1" x14ac:dyDescent="0.2">
      <c r="A50" s="11" t="s">
        <v>31</v>
      </c>
      <c r="B50" s="11"/>
      <c r="C50" s="7" t="s">
        <v>52</v>
      </c>
      <c r="D50" s="26"/>
      <c r="E50" s="26"/>
      <c r="F50" s="7"/>
      <c r="G50" s="7" t="s">
        <v>53</v>
      </c>
      <c r="M50"/>
    </row>
    <row r="51" spans="1:13" s="4" customFormat="1" x14ac:dyDescent="0.2">
      <c r="A51" s="11"/>
      <c r="B51" s="11"/>
      <c r="C51" s="7"/>
      <c r="D51" s="27"/>
      <c r="E51" s="27"/>
      <c r="F51" s="7"/>
      <c r="G51" s="7"/>
      <c r="M51"/>
    </row>
    <row r="52" spans="1:13" s="4" customFormat="1" x14ac:dyDescent="0.2">
      <c r="A52" s="7"/>
      <c r="B52" s="7"/>
      <c r="C52" s="7" t="s">
        <v>32</v>
      </c>
      <c r="D52" s="7"/>
      <c r="E52" s="27"/>
      <c r="F52" s="27"/>
      <c r="G52" s="7"/>
      <c r="H52"/>
      <c r="M52"/>
    </row>
    <row r="53" spans="1:13" s="4" customFormat="1" ht="13.5" customHeight="1" x14ac:dyDescent="0.2">
      <c r="A53" s="7"/>
      <c r="B53" s="7"/>
      <c r="C53" s="7"/>
      <c r="D53" s="7"/>
      <c r="E53" s="7"/>
      <c r="F53" s="7"/>
      <c r="G53" s="7"/>
      <c r="H53"/>
    </row>
    <row r="54" spans="1:13" s="4" customFormat="1" x14ac:dyDescent="0.2">
      <c r="A54" s="11" t="s">
        <v>42</v>
      </c>
      <c r="B54" s="7"/>
      <c r="C54" s="7" t="s">
        <v>48</v>
      </c>
      <c r="D54" s="26"/>
      <c r="E54" s="26"/>
      <c r="F54" s="27"/>
      <c r="G54" s="47" t="s">
        <v>64</v>
      </c>
      <c r="H54" s="75"/>
    </row>
    <row r="55" spans="1:13" s="4" customFormat="1" ht="11.25" x14ac:dyDescent="0.2">
      <c r="H55" s="51"/>
    </row>
    <row r="56" spans="1:13" s="4" customFormat="1" ht="11.25" x14ac:dyDescent="0.2"/>
    <row r="57" spans="1:13" s="4" customFormat="1" ht="11.25" x14ac:dyDescent="0.2"/>
  </sheetData>
  <mergeCells count="43">
    <mergeCell ref="A1:D1"/>
    <mergeCell ref="E1:G1"/>
    <mergeCell ref="A2:C2"/>
    <mergeCell ref="D2:G2"/>
    <mergeCell ref="A3:C3"/>
    <mergeCell ref="D3:G3"/>
    <mergeCell ref="H17:J17"/>
    <mergeCell ref="A4:C4"/>
    <mergeCell ref="D4:G4"/>
    <mergeCell ref="A5:B5"/>
    <mergeCell ref="A6:B6"/>
    <mergeCell ref="A7:B7"/>
    <mergeCell ref="D11:D12"/>
    <mergeCell ref="E11:E12"/>
    <mergeCell ref="F11:G11"/>
    <mergeCell ref="B26:D26"/>
    <mergeCell ref="C14:E14"/>
    <mergeCell ref="F14:G14"/>
    <mergeCell ref="A15:G15"/>
    <mergeCell ref="A16:G16"/>
    <mergeCell ref="A17:G17"/>
    <mergeCell ref="A19:G19"/>
    <mergeCell ref="B22:D22"/>
    <mergeCell ref="B23:D23"/>
    <mergeCell ref="B24:D24"/>
    <mergeCell ref="B25:D25"/>
    <mergeCell ref="B27:D27"/>
    <mergeCell ref="B28:D28"/>
    <mergeCell ref="B30:D30"/>
    <mergeCell ref="B31:D31"/>
    <mergeCell ref="B32:D32"/>
    <mergeCell ref="B29:D29"/>
    <mergeCell ref="B33:D33"/>
    <mergeCell ref="B34:D34"/>
    <mergeCell ref="B44:C44"/>
    <mergeCell ref="B45:C45"/>
    <mergeCell ref="B46:C46"/>
    <mergeCell ref="B35:D35"/>
    <mergeCell ref="B36:D36"/>
    <mergeCell ref="B38:D38"/>
    <mergeCell ref="B39:D39"/>
    <mergeCell ref="B40:D40"/>
    <mergeCell ref="B37:D37"/>
  </mergeCells>
  <pageMargins left="0.31496062992125984" right="0.31496062992125984" top="0.74803149606299213" bottom="0.74803149606299213" header="0.31496062992125984" footer="0.31496062992125984"/>
  <pageSetup paperSize="9"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opLeftCell="A16" workbookViewId="0">
      <selection activeCell="H39" sqref="H39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129" t="s">
        <v>54</v>
      </c>
      <c r="B1" s="130"/>
      <c r="C1" s="130"/>
      <c r="D1" s="130"/>
      <c r="E1" s="131" t="s">
        <v>58</v>
      </c>
      <c r="F1" s="131"/>
      <c r="G1" s="131"/>
      <c r="L1" s="63"/>
      <c r="M1" s="4"/>
    </row>
    <row r="2" spans="1:13" ht="15" x14ac:dyDescent="0.2">
      <c r="A2" s="132" t="s">
        <v>55</v>
      </c>
      <c r="B2" s="132"/>
      <c r="C2" s="132"/>
      <c r="D2" s="133" t="s">
        <v>59</v>
      </c>
      <c r="E2" s="133"/>
      <c r="F2" s="133"/>
      <c r="G2" s="133"/>
      <c r="L2" s="63"/>
      <c r="M2" s="4"/>
    </row>
    <row r="3" spans="1:13" ht="15" x14ac:dyDescent="0.2">
      <c r="A3" s="132" t="s">
        <v>56</v>
      </c>
      <c r="B3" s="132"/>
      <c r="C3" s="132"/>
      <c r="D3" s="133" t="s">
        <v>60</v>
      </c>
      <c r="E3" s="133"/>
      <c r="F3" s="133"/>
      <c r="G3" s="133"/>
      <c r="L3" s="63"/>
      <c r="M3" s="4"/>
    </row>
    <row r="4" spans="1:13" ht="15.75" thickBot="1" x14ac:dyDescent="0.25">
      <c r="A4" s="135" t="s">
        <v>57</v>
      </c>
      <c r="B4" s="135"/>
      <c r="C4" s="135"/>
      <c r="D4" s="136" t="s">
        <v>61</v>
      </c>
      <c r="E4" s="136"/>
      <c r="F4" s="136"/>
      <c r="G4" s="136"/>
      <c r="L4" s="63"/>
      <c r="M4" s="4"/>
    </row>
    <row r="5" spans="1:13" ht="28.5" customHeight="1" thickTop="1" x14ac:dyDescent="0.2">
      <c r="A5" s="137" t="s">
        <v>34</v>
      </c>
      <c r="B5" s="138"/>
      <c r="C5" s="23" t="s">
        <v>36</v>
      </c>
      <c r="E5" s="27"/>
    </row>
    <row r="6" spans="1:13" ht="25.5" customHeight="1" x14ac:dyDescent="0.2">
      <c r="A6" s="139" t="s">
        <v>35</v>
      </c>
      <c r="B6" s="140"/>
      <c r="C6" s="34" t="s">
        <v>49</v>
      </c>
      <c r="E6" s="29"/>
    </row>
    <row r="7" spans="1:13" x14ac:dyDescent="0.2">
      <c r="A7" s="141" t="s">
        <v>33</v>
      </c>
      <c r="B7" s="142"/>
      <c r="C7" s="23" t="s">
        <v>79</v>
      </c>
      <c r="E7" s="27"/>
      <c r="F7" s="30"/>
    </row>
    <row r="8" spans="1:13" x14ac:dyDescent="0.2">
      <c r="A8" s="32"/>
      <c r="B8" s="33"/>
      <c r="C8" s="33"/>
      <c r="D8" s="27"/>
      <c r="E8" s="31" t="s">
        <v>39</v>
      </c>
      <c r="F8" s="79" t="s">
        <v>37</v>
      </c>
      <c r="G8" s="65" t="s">
        <v>62</v>
      </c>
    </row>
    <row r="9" spans="1:13" x14ac:dyDescent="0.2">
      <c r="A9" s="32"/>
      <c r="B9" s="33"/>
      <c r="C9" s="33"/>
      <c r="D9" s="27"/>
      <c r="E9" s="28"/>
      <c r="F9" s="79" t="s">
        <v>38</v>
      </c>
      <c r="G9" s="66">
        <v>42036</v>
      </c>
    </row>
    <row r="10" spans="1:13" ht="6" customHeight="1" x14ac:dyDescent="0.2">
      <c r="A10" s="6"/>
      <c r="B10" s="7"/>
      <c r="C10" s="7"/>
      <c r="D10" s="7"/>
      <c r="E10" s="7"/>
      <c r="F10" s="7"/>
      <c r="G10" s="7"/>
    </row>
    <row r="11" spans="1:13" x14ac:dyDescent="0.2">
      <c r="A11" s="6"/>
      <c r="B11" s="7"/>
      <c r="C11" s="7"/>
      <c r="D11" s="143" t="s">
        <v>24</v>
      </c>
      <c r="E11" s="143" t="s">
        <v>25</v>
      </c>
      <c r="F11" s="145" t="s">
        <v>26</v>
      </c>
      <c r="G11" s="145"/>
    </row>
    <row r="12" spans="1:13" x14ac:dyDescent="0.2">
      <c r="A12" s="6"/>
      <c r="B12" s="7"/>
      <c r="C12" s="7"/>
      <c r="D12" s="144"/>
      <c r="E12" s="144"/>
      <c r="F12" s="9" t="s">
        <v>27</v>
      </c>
      <c r="G12" s="9" t="s">
        <v>28</v>
      </c>
    </row>
    <row r="13" spans="1:13" ht="13.5" customHeight="1" x14ac:dyDescent="0.2">
      <c r="A13" s="7"/>
      <c r="B13" s="7"/>
      <c r="C13" s="7"/>
      <c r="D13" s="48">
        <v>4</v>
      </c>
      <c r="E13" s="10">
        <v>42855</v>
      </c>
      <c r="F13" s="10">
        <v>42826</v>
      </c>
      <c r="G13" s="10">
        <v>42855</v>
      </c>
    </row>
    <row r="14" spans="1:13" ht="15" customHeight="1" x14ac:dyDescent="0.2">
      <c r="A14" s="7"/>
      <c r="B14" s="7"/>
      <c r="C14" s="148" t="s">
        <v>45</v>
      </c>
      <c r="D14" s="148"/>
      <c r="E14" s="148"/>
      <c r="F14" s="149">
        <f>G39+G45</f>
        <v>19441.636000000002</v>
      </c>
      <c r="G14" s="149"/>
    </row>
    <row r="15" spans="1:13" ht="11.25" customHeight="1" x14ac:dyDescent="0.2">
      <c r="A15" s="150" t="s">
        <v>40</v>
      </c>
      <c r="B15" s="150"/>
      <c r="C15" s="150"/>
      <c r="D15" s="150" t="s">
        <v>40</v>
      </c>
      <c r="E15" s="150"/>
      <c r="F15" s="150"/>
      <c r="G15" s="150"/>
    </row>
    <row r="16" spans="1:13" ht="11.25" customHeight="1" x14ac:dyDescent="0.2">
      <c r="A16" s="150" t="s">
        <v>41</v>
      </c>
      <c r="B16" s="150"/>
      <c r="C16" s="150"/>
      <c r="D16" s="150"/>
      <c r="E16" s="150"/>
      <c r="F16" s="150"/>
      <c r="G16" s="150"/>
      <c r="H16" s="81"/>
      <c r="I16" s="58"/>
      <c r="J16" s="58"/>
    </row>
    <row r="17" spans="1:12" x14ac:dyDescent="0.2">
      <c r="A17" s="150" t="s">
        <v>63</v>
      </c>
      <c r="B17" s="150"/>
      <c r="C17" s="150"/>
      <c r="D17" s="150"/>
      <c r="E17" s="150"/>
      <c r="F17" s="150"/>
      <c r="G17" s="150"/>
      <c r="H17" s="134"/>
      <c r="I17" s="134"/>
      <c r="J17" s="134"/>
    </row>
    <row r="18" spans="1:12" ht="2.25" customHeight="1" x14ac:dyDescent="0.2">
      <c r="A18" s="13"/>
      <c r="B18" s="13"/>
      <c r="C18" s="13"/>
      <c r="D18" s="13"/>
      <c r="E18" s="13"/>
      <c r="F18" s="13"/>
      <c r="G18" s="13"/>
      <c r="H18" s="1"/>
      <c r="I18" s="58"/>
      <c r="J18" s="58"/>
    </row>
    <row r="19" spans="1:12" x14ac:dyDescent="0.2">
      <c r="A19" s="151" t="s">
        <v>14</v>
      </c>
      <c r="B19" s="151"/>
      <c r="C19" s="151"/>
      <c r="D19" s="151"/>
      <c r="E19" s="151"/>
      <c r="F19" s="151"/>
      <c r="G19" s="151"/>
      <c r="H19" s="81"/>
      <c r="I19" s="58"/>
      <c r="J19" s="58"/>
    </row>
    <row r="20" spans="1:12" ht="3.75" customHeight="1" x14ac:dyDescent="0.2">
      <c r="A20" s="7"/>
      <c r="B20" s="7"/>
      <c r="C20" s="7"/>
      <c r="D20" s="7"/>
      <c r="E20" s="7"/>
      <c r="F20" s="7"/>
      <c r="G20" s="7"/>
      <c r="H20" s="2"/>
    </row>
    <row r="21" spans="1:12" ht="6" customHeight="1" thickBot="1" x14ac:dyDescent="0.25">
      <c r="A21" s="7"/>
      <c r="B21" s="7"/>
      <c r="C21" s="7"/>
      <c r="D21" s="7"/>
      <c r="E21" s="7"/>
      <c r="F21" s="7"/>
      <c r="G21" s="7"/>
      <c r="H21" s="2"/>
    </row>
    <row r="22" spans="1:12" s="41" customFormat="1" ht="34.5" thickBot="1" x14ac:dyDescent="0.25">
      <c r="A22" s="52" t="s">
        <v>0</v>
      </c>
      <c r="B22" s="152" t="s">
        <v>1</v>
      </c>
      <c r="C22" s="152"/>
      <c r="D22" s="152"/>
      <c r="E22" s="82" t="s">
        <v>2</v>
      </c>
      <c r="F22" s="82" t="s">
        <v>30</v>
      </c>
      <c r="G22" s="54" t="s">
        <v>3</v>
      </c>
      <c r="I22" s="59"/>
      <c r="J22" s="59"/>
      <c r="K22" s="59"/>
      <c r="L22" s="59"/>
    </row>
    <row r="23" spans="1:12" x14ac:dyDescent="0.2">
      <c r="A23" s="37" t="s">
        <v>29</v>
      </c>
      <c r="B23" s="153" t="s">
        <v>4</v>
      </c>
      <c r="C23" s="153"/>
      <c r="D23" s="154"/>
      <c r="E23" s="15"/>
      <c r="F23" s="15"/>
      <c r="G23" s="12"/>
    </row>
    <row r="24" spans="1:12" ht="12.75" customHeight="1" x14ac:dyDescent="0.2">
      <c r="A24" s="14" t="s">
        <v>6</v>
      </c>
      <c r="B24" s="155" t="s">
        <v>50</v>
      </c>
      <c r="C24" s="155"/>
      <c r="D24" s="156"/>
      <c r="E24" s="16">
        <v>11</v>
      </c>
      <c r="F24" s="49">
        <f>G24/E24</f>
        <v>618.18272727272733</v>
      </c>
      <c r="G24" s="67">
        <v>6800.01</v>
      </c>
      <c r="H24" s="64"/>
      <c r="I24" s="63"/>
      <c r="J24" s="63"/>
    </row>
    <row r="25" spans="1:12" x14ac:dyDescent="0.2">
      <c r="A25" s="14" t="s">
        <v>7</v>
      </c>
      <c r="B25" s="155" t="s">
        <v>65</v>
      </c>
      <c r="C25" s="155"/>
      <c r="D25" s="156"/>
      <c r="E25" s="16">
        <v>13</v>
      </c>
      <c r="F25" s="49">
        <f>G25/E25</f>
        <v>315.68230769230769</v>
      </c>
      <c r="G25" s="67">
        <v>4103.87</v>
      </c>
      <c r="H25" s="64"/>
      <c r="I25" s="63"/>
    </row>
    <row r="26" spans="1:12" s="3" customFormat="1" x14ac:dyDescent="0.2">
      <c r="A26" s="18"/>
      <c r="B26" s="146" t="s">
        <v>5</v>
      </c>
      <c r="C26" s="146"/>
      <c r="D26" s="147"/>
      <c r="E26" s="19"/>
      <c r="F26" s="46"/>
      <c r="G26" s="20">
        <f>SUM(G24:G25)</f>
        <v>10903.880000000001</v>
      </c>
      <c r="I26" s="4"/>
      <c r="J26" s="4"/>
      <c r="K26" s="4"/>
      <c r="L26" s="4"/>
    </row>
    <row r="27" spans="1:12" ht="12.75" customHeight="1" x14ac:dyDescent="0.2">
      <c r="A27" s="14"/>
      <c r="B27" s="155"/>
      <c r="C27" s="155"/>
      <c r="D27" s="156"/>
      <c r="E27" s="21"/>
      <c r="F27" s="44"/>
      <c r="G27" s="17"/>
    </row>
    <row r="28" spans="1:12" x14ac:dyDescent="0.2">
      <c r="A28" s="14" t="s">
        <v>8</v>
      </c>
      <c r="B28" s="155" t="s">
        <v>9</v>
      </c>
      <c r="C28" s="155"/>
      <c r="D28" s="156"/>
      <c r="E28" s="21"/>
      <c r="F28" s="44"/>
      <c r="G28" s="17"/>
    </row>
    <row r="29" spans="1:12" x14ac:dyDescent="0.2">
      <c r="A29" s="14" t="s">
        <v>68</v>
      </c>
      <c r="B29" s="163" t="s">
        <v>105</v>
      </c>
      <c r="C29" s="164"/>
      <c r="D29" s="165"/>
      <c r="E29" s="21">
        <v>1</v>
      </c>
      <c r="F29" s="44">
        <v>1513</v>
      </c>
      <c r="G29" s="17">
        <f>E29*F29</f>
        <v>1513</v>
      </c>
    </row>
    <row r="30" spans="1:12" s="3" customFormat="1" x14ac:dyDescent="0.2">
      <c r="A30" s="18"/>
      <c r="B30" s="146" t="s">
        <v>10</v>
      </c>
      <c r="C30" s="146"/>
      <c r="D30" s="147"/>
      <c r="E30" s="19"/>
      <c r="F30" s="46"/>
      <c r="G30" s="20">
        <f>G29</f>
        <v>1513</v>
      </c>
      <c r="I30" s="4"/>
      <c r="J30" s="4"/>
      <c r="K30" s="4"/>
      <c r="L30" s="4"/>
    </row>
    <row r="31" spans="1:12" ht="9" customHeight="1" x14ac:dyDescent="0.2">
      <c r="A31" s="14"/>
      <c r="B31" s="155"/>
      <c r="C31" s="155"/>
      <c r="D31" s="156"/>
      <c r="E31" s="21"/>
      <c r="F31" s="44"/>
      <c r="G31" s="17"/>
    </row>
    <row r="32" spans="1:12" x14ac:dyDescent="0.2">
      <c r="A32" s="14" t="s">
        <v>11</v>
      </c>
      <c r="B32" s="155" t="s">
        <v>12</v>
      </c>
      <c r="C32" s="155"/>
      <c r="D32" s="156"/>
      <c r="E32" s="21"/>
      <c r="F32" s="44"/>
      <c r="G32" s="17"/>
    </row>
    <row r="33" spans="1:12" x14ac:dyDescent="0.2">
      <c r="A33" s="14" t="s">
        <v>66</v>
      </c>
      <c r="B33" s="163" t="s">
        <v>104</v>
      </c>
      <c r="C33" s="164"/>
      <c r="D33" s="165"/>
      <c r="E33" s="21">
        <v>3</v>
      </c>
      <c r="F33" s="44">
        <v>55.6</v>
      </c>
      <c r="G33" s="17">
        <f>E33*F33</f>
        <v>166.8</v>
      </c>
    </row>
    <row r="34" spans="1:12" s="3" customFormat="1" x14ac:dyDescent="0.2">
      <c r="A34" s="18"/>
      <c r="B34" s="146" t="s">
        <v>13</v>
      </c>
      <c r="C34" s="146"/>
      <c r="D34" s="147"/>
      <c r="E34" s="19"/>
      <c r="F34" s="46"/>
      <c r="G34" s="20">
        <f>G33</f>
        <v>166.8</v>
      </c>
      <c r="I34" s="4"/>
      <c r="J34" s="4"/>
      <c r="K34" s="4"/>
      <c r="L34" s="4"/>
    </row>
    <row r="35" spans="1:12" ht="11.25" customHeight="1" x14ac:dyDescent="0.2">
      <c r="A35" s="14"/>
      <c r="B35" s="155"/>
      <c r="C35" s="155"/>
      <c r="D35" s="156"/>
      <c r="E35" s="21"/>
      <c r="F35" s="44"/>
      <c r="G35" s="17"/>
    </row>
    <row r="36" spans="1:12" s="45" customFormat="1" x14ac:dyDescent="0.2">
      <c r="A36" s="43" t="s">
        <v>15</v>
      </c>
      <c r="B36" s="166" t="s">
        <v>72</v>
      </c>
      <c r="C36" s="166"/>
      <c r="D36" s="167"/>
      <c r="E36" s="65" t="s">
        <v>22</v>
      </c>
      <c r="F36" s="44"/>
      <c r="G36" s="68">
        <f>1.8*1296.4</f>
        <v>2333.5200000000004</v>
      </c>
      <c r="I36" s="4"/>
      <c r="J36" s="4"/>
      <c r="K36" s="4"/>
      <c r="L36" s="61"/>
    </row>
    <row r="37" spans="1:12" s="45" customFormat="1" x14ac:dyDescent="0.2">
      <c r="A37" s="43" t="s">
        <v>16</v>
      </c>
      <c r="B37" s="166" t="s">
        <v>73</v>
      </c>
      <c r="C37" s="166"/>
      <c r="D37" s="167"/>
      <c r="E37" s="65" t="s">
        <v>22</v>
      </c>
      <c r="F37" s="44"/>
      <c r="G37" s="68">
        <f>2.3*1296.4</f>
        <v>2981.72</v>
      </c>
      <c r="I37" s="4"/>
      <c r="J37" s="4"/>
      <c r="K37" s="4"/>
      <c r="L37" s="61"/>
    </row>
    <row r="38" spans="1:12" s="45" customFormat="1" ht="15" customHeight="1" x14ac:dyDescent="0.2">
      <c r="A38" s="43" t="s">
        <v>17</v>
      </c>
      <c r="B38" s="166" t="s">
        <v>90</v>
      </c>
      <c r="C38" s="166"/>
      <c r="D38" s="167"/>
      <c r="E38" s="65" t="s">
        <v>22</v>
      </c>
      <c r="F38" s="44"/>
      <c r="G38" s="68">
        <f>1.19*1296.4</f>
        <v>1542.7160000000001</v>
      </c>
      <c r="I38" s="4"/>
      <c r="J38" s="4"/>
      <c r="K38" s="4"/>
      <c r="L38" s="61"/>
    </row>
    <row r="39" spans="1:12" s="3" customFormat="1" ht="13.5" thickBot="1" x14ac:dyDescent="0.25">
      <c r="A39" s="35"/>
      <c r="B39" s="168" t="s">
        <v>19</v>
      </c>
      <c r="C39" s="168"/>
      <c r="D39" s="169"/>
      <c r="E39" s="25"/>
      <c r="F39" s="25"/>
      <c r="G39" s="36">
        <f>G26+G30+G34+G36+G37+G38</f>
        <v>19441.636000000002</v>
      </c>
      <c r="H39" s="42"/>
      <c r="I39" s="61"/>
      <c r="J39" s="61"/>
      <c r="K39" s="61"/>
      <c r="L39" s="4"/>
    </row>
    <row r="40" spans="1:12" ht="7.5" customHeight="1" x14ac:dyDescent="0.2">
      <c r="A40" s="7"/>
      <c r="B40" s="7"/>
      <c r="C40" s="7"/>
      <c r="D40" s="7"/>
      <c r="E40" s="7"/>
      <c r="F40" s="7"/>
      <c r="G40" s="7"/>
      <c r="I40" s="61"/>
      <c r="J40" s="61"/>
      <c r="K40" s="61"/>
    </row>
    <row r="41" spans="1:12" x14ac:dyDescent="0.2">
      <c r="A41" s="22" t="s">
        <v>23</v>
      </c>
      <c r="B41" s="22"/>
      <c r="C41" s="22"/>
      <c r="D41" s="7"/>
      <c r="E41" s="7"/>
      <c r="F41" s="7"/>
      <c r="G41" s="7"/>
      <c r="I41" s="60"/>
      <c r="J41" s="61"/>
      <c r="K41" s="61"/>
    </row>
    <row r="42" spans="1:12" ht="7.5" customHeight="1" thickBot="1" x14ac:dyDescent="0.25">
      <c r="A42" s="7"/>
      <c r="B42" s="7"/>
      <c r="C42" s="7"/>
      <c r="D42" s="7"/>
      <c r="E42" s="7"/>
      <c r="F42" s="7"/>
      <c r="G42" s="7"/>
    </row>
    <row r="43" spans="1:12" s="40" customFormat="1" ht="32.25" customHeight="1" thickBot="1" x14ac:dyDescent="0.25">
      <c r="A43" s="55" t="s">
        <v>0</v>
      </c>
      <c r="B43" s="157" t="s">
        <v>1</v>
      </c>
      <c r="C43" s="158"/>
      <c r="D43" s="83" t="s">
        <v>43</v>
      </c>
      <c r="E43" s="83" t="s">
        <v>46</v>
      </c>
      <c r="F43" s="83" t="s">
        <v>44</v>
      </c>
      <c r="G43" s="57" t="s">
        <v>20</v>
      </c>
      <c r="I43" s="62"/>
      <c r="J43" s="62"/>
      <c r="K43" s="62"/>
      <c r="L43" s="62"/>
    </row>
    <row r="44" spans="1:12" s="40" customFormat="1" ht="14.25" customHeight="1" thickBot="1" x14ac:dyDescent="0.25">
      <c r="A44" s="69"/>
      <c r="B44" s="170"/>
      <c r="C44" s="171"/>
      <c r="D44" s="70"/>
      <c r="E44" s="71"/>
      <c r="F44" s="72"/>
      <c r="G44" s="73"/>
      <c r="I44" s="62"/>
      <c r="J44" s="62"/>
      <c r="K44" s="62"/>
      <c r="L44" s="62"/>
    </row>
    <row r="45" spans="1:12" s="3" customFormat="1" ht="13.5" customHeight="1" thickBot="1" x14ac:dyDescent="0.25">
      <c r="A45" s="24"/>
      <c r="B45" s="161" t="s">
        <v>21</v>
      </c>
      <c r="C45" s="162"/>
      <c r="D45" s="38"/>
      <c r="E45" s="25"/>
      <c r="F45" s="39">
        <f>F44</f>
        <v>0</v>
      </c>
      <c r="G45" s="36">
        <f>G44</f>
        <v>0</v>
      </c>
      <c r="H45" s="42"/>
      <c r="I45" s="4"/>
      <c r="J45" s="4"/>
      <c r="K45" s="4"/>
      <c r="L45" s="4"/>
    </row>
    <row r="46" spans="1:12" x14ac:dyDescent="0.2">
      <c r="A46" s="7"/>
      <c r="B46" s="7"/>
      <c r="C46" s="7"/>
      <c r="D46" s="7"/>
      <c r="E46" s="7"/>
      <c r="F46" s="7"/>
      <c r="G46" s="7"/>
      <c r="H46" s="4"/>
    </row>
    <row r="47" spans="1:12" x14ac:dyDescent="0.2">
      <c r="A47" s="7"/>
      <c r="B47" s="7"/>
      <c r="C47" s="7"/>
      <c r="D47" s="7"/>
      <c r="E47" s="7"/>
      <c r="F47" s="7"/>
      <c r="G47" s="7"/>
      <c r="H47" s="4"/>
    </row>
    <row r="48" spans="1:12" x14ac:dyDescent="0.2">
      <c r="A48" s="7"/>
      <c r="B48" s="7"/>
      <c r="C48" s="7"/>
      <c r="D48" s="7"/>
      <c r="E48" s="7"/>
      <c r="F48" s="7"/>
      <c r="G48" s="7"/>
      <c r="H48" s="4"/>
    </row>
    <row r="49" spans="1:13" s="4" customFormat="1" x14ac:dyDescent="0.2">
      <c r="A49" s="11" t="s">
        <v>31</v>
      </c>
      <c r="B49" s="11"/>
      <c r="C49" s="7" t="s">
        <v>52</v>
      </c>
      <c r="D49" s="26"/>
      <c r="E49" s="26"/>
      <c r="F49" s="7"/>
      <c r="G49" s="7" t="s">
        <v>53</v>
      </c>
      <c r="M49"/>
    </row>
    <row r="50" spans="1:13" s="4" customFormat="1" x14ac:dyDescent="0.2">
      <c r="A50" s="11"/>
      <c r="B50" s="11"/>
      <c r="C50" s="7"/>
      <c r="D50" s="27"/>
      <c r="E50" s="27"/>
      <c r="F50" s="7"/>
      <c r="G50" s="7"/>
      <c r="M50"/>
    </row>
    <row r="51" spans="1:13" s="4" customFormat="1" x14ac:dyDescent="0.2">
      <c r="A51" s="7"/>
      <c r="B51" s="7"/>
      <c r="C51" s="7" t="s">
        <v>32</v>
      </c>
      <c r="D51" s="7"/>
      <c r="E51" s="27"/>
      <c r="F51" s="27"/>
      <c r="G51" s="7"/>
      <c r="H51"/>
      <c r="M51"/>
    </row>
    <row r="52" spans="1:13" s="4" customFormat="1" ht="13.5" customHeight="1" x14ac:dyDescent="0.2">
      <c r="A52" s="7"/>
      <c r="B52" s="7"/>
      <c r="C52" s="7"/>
      <c r="D52" s="7"/>
      <c r="E52" s="7"/>
      <c r="F52" s="7"/>
      <c r="G52" s="7"/>
      <c r="H52"/>
    </row>
    <row r="53" spans="1:13" s="4" customFormat="1" x14ac:dyDescent="0.2">
      <c r="A53" s="11" t="s">
        <v>42</v>
      </c>
      <c r="B53" s="7"/>
      <c r="C53" s="7" t="s">
        <v>48</v>
      </c>
      <c r="D53" s="26"/>
      <c r="E53" s="26"/>
      <c r="F53" s="27"/>
      <c r="G53" s="47" t="s">
        <v>64</v>
      </c>
      <c r="H53" s="80"/>
    </row>
    <row r="54" spans="1:13" s="4" customFormat="1" ht="11.25" x14ac:dyDescent="0.2">
      <c r="H54" s="51"/>
    </row>
    <row r="55" spans="1:13" s="4" customFormat="1" ht="11.25" x14ac:dyDescent="0.2"/>
    <row r="56" spans="1:13" s="4" customFormat="1" ht="11.25" x14ac:dyDescent="0.2"/>
  </sheetData>
  <mergeCells count="42">
    <mergeCell ref="A1:D1"/>
    <mergeCell ref="E1:G1"/>
    <mergeCell ref="A2:C2"/>
    <mergeCell ref="D2:G2"/>
    <mergeCell ref="A3:C3"/>
    <mergeCell ref="D3:G3"/>
    <mergeCell ref="H17:J17"/>
    <mergeCell ref="A4:C4"/>
    <mergeCell ref="D4:G4"/>
    <mergeCell ref="A5:B5"/>
    <mergeCell ref="A6:B6"/>
    <mergeCell ref="A7:B7"/>
    <mergeCell ref="D11:D12"/>
    <mergeCell ref="E11:E12"/>
    <mergeCell ref="F11:G11"/>
    <mergeCell ref="C14:E14"/>
    <mergeCell ref="F14:G14"/>
    <mergeCell ref="A15:G15"/>
    <mergeCell ref="A16:G16"/>
    <mergeCell ref="A17:G17"/>
    <mergeCell ref="A19:G19"/>
    <mergeCell ref="B22:D22"/>
    <mergeCell ref="B23:D23"/>
    <mergeCell ref="B24:D24"/>
    <mergeCell ref="B25:D25"/>
    <mergeCell ref="B38:D38"/>
    <mergeCell ref="B26:D26"/>
    <mergeCell ref="B27:D27"/>
    <mergeCell ref="B28:D28"/>
    <mergeCell ref="B30:D30"/>
    <mergeCell ref="B31:D31"/>
    <mergeCell ref="B32:D32"/>
    <mergeCell ref="B34:D34"/>
    <mergeCell ref="B35:D35"/>
    <mergeCell ref="B36:D36"/>
    <mergeCell ref="B37:D37"/>
    <mergeCell ref="B33:D33"/>
    <mergeCell ref="B29:D29"/>
    <mergeCell ref="B39:D39"/>
    <mergeCell ref="B43:C43"/>
    <mergeCell ref="B44:C44"/>
    <mergeCell ref="B45:C45"/>
  </mergeCells>
  <pageMargins left="0.31496062992125984" right="0.31496062992125984" top="0.74803149606299213" bottom="0.74803149606299213" header="0.31496062992125984" footer="0.31496062992125984"/>
  <pageSetup paperSize="9" scale="8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opLeftCell="A19" workbookViewId="0">
      <selection activeCell="H40" sqref="H40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129" t="s">
        <v>54</v>
      </c>
      <c r="B1" s="130"/>
      <c r="C1" s="130"/>
      <c r="D1" s="130"/>
      <c r="E1" s="131" t="s">
        <v>58</v>
      </c>
      <c r="F1" s="131"/>
      <c r="G1" s="131"/>
      <c r="L1" s="63"/>
      <c r="M1" s="4"/>
    </row>
    <row r="2" spans="1:13" ht="15" x14ac:dyDescent="0.2">
      <c r="A2" s="132" t="s">
        <v>55</v>
      </c>
      <c r="B2" s="132"/>
      <c r="C2" s="132"/>
      <c r="D2" s="133" t="s">
        <v>59</v>
      </c>
      <c r="E2" s="133"/>
      <c r="F2" s="133"/>
      <c r="G2" s="133"/>
      <c r="L2" s="63"/>
      <c r="M2" s="4"/>
    </row>
    <row r="3" spans="1:13" ht="15" x14ac:dyDescent="0.2">
      <c r="A3" s="132" t="s">
        <v>56</v>
      </c>
      <c r="B3" s="132"/>
      <c r="C3" s="132"/>
      <c r="D3" s="133" t="s">
        <v>60</v>
      </c>
      <c r="E3" s="133"/>
      <c r="F3" s="133"/>
      <c r="G3" s="133"/>
      <c r="L3" s="63"/>
      <c r="M3" s="4"/>
    </row>
    <row r="4" spans="1:13" ht="15.75" thickBot="1" x14ac:dyDescent="0.25">
      <c r="A4" s="135" t="s">
        <v>57</v>
      </c>
      <c r="B4" s="135"/>
      <c r="C4" s="135"/>
      <c r="D4" s="136" t="s">
        <v>61</v>
      </c>
      <c r="E4" s="136"/>
      <c r="F4" s="136"/>
      <c r="G4" s="136"/>
      <c r="L4" s="63"/>
      <c r="M4" s="4"/>
    </row>
    <row r="5" spans="1:13" ht="28.5" customHeight="1" thickTop="1" x14ac:dyDescent="0.2">
      <c r="A5" s="137" t="s">
        <v>34</v>
      </c>
      <c r="B5" s="138"/>
      <c r="C5" s="23" t="s">
        <v>36</v>
      </c>
      <c r="E5" s="27"/>
    </row>
    <row r="6" spans="1:13" ht="25.5" customHeight="1" x14ac:dyDescent="0.2">
      <c r="A6" s="139" t="s">
        <v>35</v>
      </c>
      <c r="B6" s="140"/>
      <c r="C6" s="34" t="s">
        <v>49</v>
      </c>
      <c r="E6" s="29"/>
    </row>
    <row r="7" spans="1:13" x14ac:dyDescent="0.2">
      <c r="A7" s="141" t="s">
        <v>33</v>
      </c>
      <c r="B7" s="142"/>
      <c r="C7" s="23" t="s">
        <v>80</v>
      </c>
      <c r="E7" s="27"/>
      <c r="F7" s="30"/>
    </row>
    <row r="8" spans="1:13" x14ac:dyDescent="0.2">
      <c r="A8" s="32"/>
      <c r="B8" s="33"/>
      <c r="C8" s="33"/>
      <c r="D8" s="27"/>
      <c r="E8" s="31" t="s">
        <v>39</v>
      </c>
      <c r="F8" s="87" t="s">
        <v>37</v>
      </c>
      <c r="G8" s="65" t="s">
        <v>62</v>
      </c>
    </row>
    <row r="9" spans="1:13" x14ac:dyDescent="0.2">
      <c r="A9" s="32"/>
      <c r="B9" s="33"/>
      <c r="C9" s="33"/>
      <c r="D9" s="27"/>
      <c r="E9" s="28"/>
      <c r="F9" s="87" t="s">
        <v>38</v>
      </c>
      <c r="G9" s="66">
        <v>42036</v>
      </c>
    </row>
    <row r="10" spans="1:13" ht="6" customHeight="1" x14ac:dyDescent="0.2">
      <c r="A10" s="6"/>
      <c r="B10" s="7"/>
      <c r="C10" s="7"/>
      <c r="D10" s="7"/>
      <c r="E10" s="7"/>
      <c r="F10" s="7"/>
      <c r="G10" s="7"/>
    </row>
    <row r="11" spans="1:13" x14ac:dyDescent="0.2">
      <c r="A11" s="6"/>
      <c r="B11" s="7"/>
      <c r="C11" s="7"/>
      <c r="D11" s="143" t="s">
        <v>24</v>
      </c>
      <c r="E11" s="143" t="s">
        <v>25</v>
      </c>
      <c r="F11" s="145" t="s">
        <v>26</v>
      </c>
      <c r="G11" s="145"/>
    </row>
    <row r="12" spans="1:13" x14ac:dyDescent="0.2">
      <c r="A12" s="6"/>
      <c r="B12" s="7"/>
      <c r="C12" s="7"/>
      <c r="D12" s="144"/>
      <c r="E12" s="144"/>
      <c r="F12" s="9" t="s">
        <v>27</v>
      </c>
      <c r="G12" s="9" t="s">
        <v>28</v>
      </c>
    </row>
    <row r="13" spans="1:13" ht="13.5" customHeight="1" x14ac:dyDescent="0.2">
      <c r="A13" s="7"/>
      <c r="B13" s="7"/>
      <c r="C13" s="7"/>
      <c r="D13" s="48">
        <v>5</v>
      </c>
      <c r="E13" s="10">
        <v>42886</v>
      </c>
      <c r="F13" s="10">
        <v>42856</v>
      </c>
      <c r="G13" s="10">
        <v>42886</v>
      </c>
    </row>
    <row r="14" spans="1:13" ht="15" customHeight="1" x14ac:dyDescent="0.2">
      <c r="A14" s="7"/>
      <c r="B14" s="7"/>
      <c r="C14" s="148" t="s">
        <v>45</v>
      </c>
      <c r="D14" s="148"/>
      <c r="E14" s="148"/>
      <c r="F14" s="149">
        <f>G40+G46</f>
        <v>13796.016</v>
      </c>
      <c r="G14" s="149"/>
    </row>
    <row r="15" spans="1:13" ht="11.25" customHeight="1" x14ac:dyDescent="0.2">
      <c r="A15" s="150" t="s">
        <v>40</v>
      </c>
      <c r="B15" s="150"/>
      <c r="C15" s="150"/>
      <c r="D15" s="150" t="s">
        <v>40</v>
      </c>
      <c r="E15" s="150"/>
      <c r="F15" s="150"/>
      <c r="G15" s="150"/>
    </row>
    <row r="16" spans="1:13" ht="11.25" customHeight="1" x14ac:dyDescent="0.2">
      <c r="A16" s="150" t="s">
        <v>41</v>
      </c>
      <c r="B16" s="150"/>
      <c r="C16" s="150"/>
      <c r="D16" s="150"/>
      <c r="E16" s="150"/>
      <c r="F16" s="150"/>
      <c r="G16" s="150"/>
      <c r="H16" s="86"/>
      <c r="I16" s="58"/>
      <c r="J16" s="58"/>
    </row>
    <row r="17" spans="1:12" x14ac:dyDescent="0.2">
      <c r="A17" s="150" t="s">
        <v>63</v>
      </c>
      <c r="B17" s="150"/>
      <c r="C17" s="150"/>
      <c r="D17" s="150"/>
      <c r="E17" s="150"/>
      <c r="F17" s="150"/>
      <c r="G17" s="150"/>
      <c r="H17" s="134"/>
      <c r="I17" s="134"/>
      <c r="J17" s="134"/>
    </row>
    <row r="18" spans="1:12" ht="2.25" customHeight="1" x14ac:dyDescent="0.2">
      <c r="A18" s="13"/>
      <c r="B18" s="13"/>
      <c r="C18" s="13"/>
      <c r="D18" s="13"/>
      <c r="E18" s="13"/>
      <c r="F18" s="13"/>
      <c r="G18" s="13"/>
      <c r="H18" s="1"/>
      <c r="I18" s="58"/>
      <c r="J18" s="58"/>
    </row>
    <row r="19" spans="1:12" x14ac:dyDescent="0.2">
      <c r="A19" s="151" t="s">
        <v>14</v>
      </c>
      <c r="B19" s="151"/>
      <c r="C19" s="151"/>
      <c r="D19" s="151"/>
      <c r="E19" s="151"/>
      <c r="F19" s="151"/>
      <c r="G19" s="151"/>
      <c r="H19" s="86"/>
      <c r="I19" s="58"/>
      <c r="J19" s="58"/>
    </row>
    <row r="20" spans="1:12" ht="3.75" customHeight="1" x14ac:dyDescent="0.2">
      <c r="A20" s="7"/>
      <c r="B20" s="7"/>
      <c r="C20" s="7"/>
      <c r="D20" s="7"/>
      <c r="E20" s="7"/>
      <c r="F20" s="7"/>
      <c r="G20" s="7"/>
      <c r="H20" s="2"/>
    </row>
    <row r="21" spans="1:12" ht="6" customHeight="1" thickBot="1" x14ac:dyDescent="0.25">
      <c r="A21" s="7"/>
      <c r="B21" s="7"/>
      <c r="C21" s="7"/>
      <c r="D21" s="7"/>
      <c r="E21" s="7"/>
      <c r="F21" s="7"/>
      <c r="G21" s="7"/>
      <c r="H21" s="2"/>
    </row>
    <row r="22" spans="1:12" s="41" customFormat="1" ht="34.5" thickBot="1" x14ac:dyDescent="0.25">
      <c r="A22" s="52" t="s">
        <v>0</v>
      </c>
      <c r="B22" s="152" t="s">
        <v>1</v>
      </c>
      <c r="C22" s="152"/>
      <c r="D22" s="152"/>
      <c r="E22" s="85" t="s">
        <v>2</v>
      </c>
      <c r="F22" s="85" t="s">
        <v>30</v>
      </c>
      <c r="G22" s="54" t="s">
        <v>3</v>
      </c>
      <c r="I22" s="59"/>
      <c r="J22" s="59"/>
      <c r="K22" s="59"/>
      <c r="L22" s="59"/>
    </row>
    <row r="23" spans="1:12" x14ac:dyDescent="0.2">
      <c r="A23" s="37" t="s">
        <v>29</v>
      </c>
      <c r="B23" s="153" t="s">
        <v>4</v>
      </c>
      <c r="C23" s="153"/>
      <c r="D23" s="154"/>
      <c r="E23" s="15"/>
      <c r="F23" s="15"/>
      <c r="G23" s="12"/>
    </row>
    <row r="24" spans="1:12" ht="12.75" customHeight="1" x14ac:dyDescent="0.2">
      <c r="A24" s="14" t="s">
        <v>6</v>
      </c>
      <c r="B24" s="155" t="s">
        <v>50</v>
      </c>
      <c r="C24" s="155"/>
      <c r="D24" s="156"/>
      <c r="E24" s="16">
        <v>11</v>
      </c>
      <c r="F24" s="49">
        <f>G24/E24</f>
        <v>229.88181818181818</v>
      </c>
      <c r="G24" s="67">
        <v>2528.6999999999998</v>
      </c>
      <c r="H24" s="64"/>
      <c r="I24" s="63"/>
      <c r="J24" s="63"/>
    </row>
    <row r="25" spans="1:12" x14ac:dyDescent="0.2">
      <c r="A25" s="14" t="s">
        <v>7</v>
      </c>
      <c r="B25" s="155" t="s">
        <v>65</v>
      </c>
      <c r="C25" s="155"/>
      <c r="D25" s="156"/>
      <c r="E25" s="16">
        <v>13</v>
      </c>
      <c r="F25" s="49">
        <f>G25/E25</f>
        <v>339.18153846153842</v>
      </c>
      <c r="G25" s="67">
        <v>4409.3599999999997</v>
      </c>
      <c r="H25" s="64"/>
      <c r="I25" s="63"/>
    </row>
    <row r="26" spans="1:12" s="3" customFormat="1" x14ac:dyDescent="0.2">
      <c r="A26" s="18"/>
      <c r="B26" s="146" t="s">
        <v>5</v>
      </c>
      <c r="C26" s="146"/>
      <c r="D26" s="147"/>
      <c r="E26" s="19"/>
      <c r="F26" s="46"/>
      <c r="G26" s="20">
        <f>SUM(G24:G25)</f>
        <v>6938.0599999999995</v>
      </c>
      <c r="I26" s="4"/>
      <c r="J26" s="4"/>
      <c r="K26" s="4"/>
      <c r="L26" s="4"/>
    </row>
    <row r="27" spans="1:12" ht="12.75" customHeight="1" x14ac:dyDescent="0.2">
      <c r="A27" s="14"/>
      <c r="B27" s="155"/>
      <c r="C27" s="155"/>
      <c r="D27" s="156"/>
      <c r="E27" s="21"/>
      <c r="F27" s="44"/>
      <c r="G27" s="17"/>
    </row>
    <row r="28" spans="1:12" x14ac:dyDescent="0.2">
      <c r="A28" s="14" t="s">
        <v>8</v>
      </c>
      <c r="B28" s="155" t="s">
        <v>9</v>
      </c>
      <c r="C28" s="155"/>
      <c r="D28" s="156"/>
      <c r="E28" s="21"/>
      <c r="F28" s="44"/>
      <c r="G28" s="17"/>
    </row>
    <row r="29" spans="1:12" s="3" customFormat="1" x14ac:dyDescent="0.2">
      <c r="A29" s="18"/>
      <c r="B29" s="146" t="s">
        <v>10</v>
      </c>
      <c r="C29" s="146"/>
      <c r="D29" s="147"/>
      <c r="E29" s="19"/>
      <c r="F29" s="46"/>
      <c r="G29" s="20">
        <v>0</v>
      </c>
      <c r="I29" s="4"/>
      <c r="J29" s="4"/>
      <c r="K29" s="4"/>
      <c r="L29" s="4"/>
    </row>
    <row r="30" spans="1:12" ht="9" customHeight="1" x14ac:dyDescent="0.2">
      <c r="A30" s="14"/>
      <c r="B30" s="155"/>
      <c r="C30" s="155"/>
      <c r="D30" s="156"/>
      <c r="E30" s="21"/>
      <c r="F30" s="44"/>
      <c r="G30" s="17"/>
    </row>
    <row r="31" spans="1:12" x14ac:dyDescent="0.2">
      <c r="A31" s="14" t="s">
        <v>11</v>
      </c>
      <c r="B31" s="155" t="s">
        <v>12</v>
      </c>
      <c r="C31" s="155"/>
      <c r="D31" s="156"/>
      <c r="E31" s="21"/>
      <c r="F31" s="44"/>
      <c r="G31" s="17"/>
    </row>
    <row r="32" spans="1:12" s="3" customFormat="1" x14ac:dyDescent="0.2">
      <c r="A32" s="18"/>
      <c r="B32" s="146" t="s">
        <v>13</v>
      </c>
      <c r="C32" s="146"/>
      <c r="D32" s="147"/>
      <c r="E32" s="19"/>
      <c r="F32" s="46"/>
      <c r="G32" s="20">
        <v>0</v>
      </c>
      <c r="I32" s="4"/>
      <c r="J32" s="4"/>
      <c r="K32" s="4"/>
      <c r="L32" s="4"/>
    </row>
    <row r="33" spans="1:12" ht="11.25" customHeight="1" x14ac:dyDescent="0.2">
      <c r="A33" s="14"/>
      <c r="B33" s="155"/>
      <c r="C33" s="155"/>
      <c r="D33" s="156"/>
      <c r="E33" s="21"/>
      <c r="F33" s="44"/>
      <c r="G33" s="17"/>
    </row>
    <row r="34" spans="1:12" s="45" customFormat="1" x14ac:dyDescent="0.2">
      <c r="A34" s="43" t="s">
        <v>15</v>
      </c>
      <c r="B34" s="166" t="s">
        <v>72</v>
      </c>
      <c r="C34" s="166"/>
      <c r="D34" s="167"/>
      <c r="E34" s="65" t="s">
        <v>22</v>
      </c>
      <c r="F34" s="44"/>
      <c r="G34" s="68">
        <f>1.8* 1296.4</f>
        <v>2333.5200000000004</v>
      </c>
      <c r="I34" s="4"/>
      <c r="J34" s="4"/>
      <c r="K34" s="4"/>
      <c r="L34" s="61"/>
    </row>
    <row r="35" spans="1:12" s="45" customFormat="1" x14ac:dyDescent="0.2">
      <c r="A35" s="43"/>
      <c r="B35" s="173" t="s">
        <v>108</v>
      </c>
      <c r="C35" s="174"/>
      <c r="D35" s="175"/>
      <c r="E35" s="65"/>
      <c r="F35" s="44"/>
      <c r="G35" s="68"/>
      <c r="I35" s="4"/>
      <c r="J35" s="4"/>
      <c r="K35" s="4"/>
      <c r="L35" s="61"/>
    </row>
    <row r="36" spans="1:12" s="45" customFormat="1" x14ac:dyDescent="0.2">
      <c r="A36" s="43"/>
      <c r="B36" s="173" t="s">
        <v>106</v>
      </c>
      <c r="C36" s="174"/>
      <c r="D36" s="175"/>
      <c r="E36" s="65"/>
      <c r="F36" s="44"/>
      <c r="G36" s="68"/>
      <c r="I36" s="4"/>
      <c r="J36" s="4"/>
      <c r="K36" s="4"/>
      <c r="L36" s="61"/>
    </row>
    <row r="37" spans="1:12" s="45" customFormat="1" x14ac:dyDescent="0.2">
      <c r="A37" s="43"/>
      <c r="B37" s="173" t="s">
        <v>107</v>
      </c>
      <c r="C37" s="174"/>
      <c r="D37" s="175"/>
      <c r="E37" s="65"/>
      <c r="F37" s="44"/>
      <c r="G37" s="68"/>
      <c r="I37" s="4"/>
      <c r="J37" s="4"/>
      <c r="K37" s="4"/>
      <c r="L37" s="61"/>
    </row>
    <row r="38" spans="1:12" s="45" customFormat="1" x14ac:dyDescent="0.2">
      <c r="A38" s="43" t="s">
        <v>16</v>
      </c>
      <c r="B38" s="166" t="s">
        <v>73</v>
      </c>
      <c r="C38" s="166"/>
      <c r="D38" s="167"/>
      <c r="E38" s="65" t="s">
        <v>22</v>
      </c>
      <c r="F38" s="44"/>
      <c r="G38" s="68">
        <f>2.3* 1296.4</f>
        <v>2981.72</v>
      </c>
      <c r="I38" s="4"/>
      <c r="J38" s="4"/>
      <c r="K38" s="4"/>
      <c r="L38" s="61"/>
    </row>
    <row r="39" spans="1:12" s="45" customFormat="1" ht="15" customHeight="1" x14ac:dyDescent="0.2">
      <c r="A39" s="43" t="s">
        <v>17</v>
      </c>
      <c r="B39" s="166" t="s">
        <v>90</v>
      </c>
      <c r="C39" s="166"/>
      <c r="D39" s="167"/>
      <c r="E39" s="65" t="s">
        <v>22</v>
      </c>
      <c r="F39" s="44"/>
      <c r="G39" s="68">
        <f>1.19*1296.4</f>
        <v>1542.7160000000001</v>
      </c>
      <c r="I39" s="4"/>
      <c r="J39" s="4"/>
      <c r="K39" s="4"/>
      <c r="L39" s="61"/>
    </row>
    <row r="40" spans="1:12" s="3" customFormat="1" ht="13.5" thickBot="1" x14ac:dyDescent="0.25">
      <c r="A40" s="35"/>
      <c r="B40" s="168" t="s">
        <v>19</v>
      </c>
      <c r="C40" s="168"/>
      <c r="D40" s="169"/>
      <c r="E40" s="25"/>
      <c r="F40" s="25"/>
      <c r="G40" s="36">
        <f>G26+G29+G32+G34+G38+G39</f>
        <v>13796.016</v>
      </c>
      <c r="H40" s="42"/>
      <c r="I40" s="61"/>
      <c r="J40" s="61"/>
      <c r="K40" s="61"/>
      <c r="L40" s="4"/>
    </row>
    <row r="41" spans="1:12" ht="7.5" customHeight="1" x14ac:dyDescent="0.2">
      <c r="A41" s="7"/>
      <c r="B41" s="7"/>
      <c r="C41" s="7"/>
      <c r="D41" s="7"/>
      <c r="E41" s="7"/>
      <c r="F41" s="7"/>
      <c r="G41" s="7"/>
      <c r="I41" s="61"/>
      <c r="J41" s="61"/>
      <c r="K41" s="61"/>
    </row>
    <row r="42" spans="1:12" x14ac:dyDescent="0.2">
      <c r="A42" s="22" t="s">
        <v>23</v>
      </c>
      <c r="B42" s="22"/>
      <c r="C42" s="22"/>
      <c r="D42" s="7"/>
      <c r="E42" s="7"/>
      <c r="F42" s="7"/>
      <c r="G42" s="7"/>
      <c r="I42" s="60"/>
      <c r="J42" s="61"/>
      <c r="K42" s="61"/>
    </row>
    <row r="43" spans="1:12" ht="7.5" customHeight="1" thickBot="1" x14ac:dyDescent="0.25">
      <c r="A43" s="7"/>
      <c r="B43" s="7"/>
      <c r="C43" s="7"/>
      <c r="D43" s="7"/>
      <c r="E43" s="7"/>
      <c r="F43" s="7"/>
      <c r="G43" s="7"/>
    </row>
    <row r="44" spans="1:12" s="40" customFormat="1" ht="32.25" customHeight="1" thickBot="1" x14ac:dyDescent="0.25">
      <c r="A44" s="55" t="s">
        <v>0</v>
      </c>
      <c r="B44" s="157" t="s">
        <v>1</v>
      </c>
      <c r="C44" s="158"/>
      <c r="D44" s="84" t="s">
        <v>43</v>
      </c>
      <c r="E44" s="84" t="s">
        <v>46</v>
      </c>
      <c r="F44" s="84" t="s">
        <v>44</v>
      </c>
      <c r="G44" s="57" t="s">
        <v>20</v>
      </c>
      <c r="I44" s="62"/>
      <c r="J44" s="62"/>
      <c r="K44" s="62"/>
      <c r="L44" s="62"/>
    </row>
    <row r="45" spans="1:12" s="40" customFormat="1" ht="14.25" customHeight="1" thickBot="1" x14ac:dyDescent="0.25">
      <c r="A45" s="69"/>
      <c r="B45" s="159"/>
      <c r="C45" s="160"/>
      <c r="D45" s="70"/>
      <c r="E45" s="89"/>
      <c r="F45" s="72"/>
      <c r="G45" s="73"/>
      <c r="I45" s="62"/>
      <c r="J45" s="62"/>
      <c r="K45" s="62"/>
      <c r="L45" s="62"/>
    </row>
    <row r="46" spans="1:12" s="3" customFormat="1" ht="13.5" customHeight="1" thickBot="1" x14ac:dyDescent="0.25">
      <c r="A46" s="24"/>
      <c r="B46" s="161" t="s">
        <v>21</v>
      </c>
      <c r="C46" s="162"/>
      <c r="D46" s="38"/>
      <c r="E46" s="25"/>
      <c r="F46" s="39">
        <f>F45</f>
        <v>0</v>
      </c>
      <c r="G46" s="36">
        <f>G45</f>
        <v>0</v>
      </c>
      <c r="H46" s="42"/>
      <c r="I46" s="4"/>
      <c r="J46" s="4"/>
      <c r="K46" s="4"/>
      <c r="L46" s="4"/>
    </row>
    <row r="47" spans="1:12" x14ac:dyDescent="0.2">
      <c r="A47" s="7"/>
      <c r="B47" s="7"/>
      <c r="C47" s="7"/>
      <c r="D47" s="7"/>
      <c r="E47" s="7"/>
      <c r="F47" s="7"/>
      <c r="G47" s="7"/>
      <c r="H47" s="4"/>
    </row>
    <row r="48" spans="1:12" x14ac:dyDescent="0.2">
      <c r="A48" s="7"/>
      <c r="B48" s="7"/>
      <c r="C48" s="7"/>
      <c r="D48" s="7"/>
      <c r="E48" s="7"/>
      <c r="F48" s="7"/>
      <c r="G48" s="7"/>
      <c r="H48" s="4"/>
    </row>
    <row r="49" spans="1:13" x14ac:dyDescent="0.2">
      <c r="A49" s="7"/>
      <c r="B49" s="7"/>
      <c r="C49" s="7"/>
      <c r="D49" s="7"/>
      <c r="E49" s="7"/>
      <c r="F49" s="7"/>
      <c r="G49" s="7"/>
      <c r="H49" s="4"/>
    </row>
    <row r="50" spans="1:13" x14ac:dyDescent="0.2">
      <c r="A50" s="7"/>
      <c r="B50" s="7"/>
      <c r="C50" s="7"/>
      <c r="D50" s="7"/>
      <c r="E50" s="7"/>
      <c r="F50" s="7"/>
      <c r="G50" s="7"/>
      <c r="H50" s="4"/>
    </row>
    <row r="51" spans="1:13" x14ac:dyDescent="0.2">
      <c r="A51" s="7"/>
      <c r="B51" s="7"/>
      <c r="C51" s="7"/>
      <c r="D51" s="7"/>
      <c r="E51" s="7"/>
      <c r="F51" s="7"/>
      <c r="G51" s="7"/>
      <c r="H51" s="4"/>
    </row>
    <row r="52" spans="1:13" x14ac:dyDescent="0.2">
      <c r="A52" s="7"/>
      <c r="B52" s="7"/>
      <c r="C52" s="7"/>
      <c r="D52" s="7"/>
      <c r="E52" s="7"/>
      <c r="F52" s="7"/>
      <c r="G52" s="7"/>
      <c r="H52" s="4"/>
    </row>
    <row r="53" spans="1:13" s="4" customFormat="1" x14ac:dyDescent="0.2">
      <c r="A53" s="11" t="s">
        <v>31</v>
      </c>
      <c r="B53" s="11"/>
      <c r="C53" s="7" t="s">
        <v>52</v>
      </c>
      <c r="D53" s="26"/>
      <c r="E53" s="26"/>
      <c r="F53" s="7"/>
      <c r="G53" s="7" t="s">
        <v>53</v>
      </c>
      <c r="M53"/>
    </row>
    <row r="54" spans="1:13" s="4" customFormat="1" x14ac:dyDescent="0.2">
      <c r="A54" s="11"/>
      <c r="B54" s="11"/>
      <c r="C54" s="7"/>
      <c r="D54" s="27"/>
      <c r="E54" s="27"/>
      <c r="F54" s="7"/>
      <c r="G54" s="7"/>
      <c r="M54"/>
    </row>
    <row r="55" spans="1:13" s="4" customFormat="1" x14ac:dyDescent="0.2">
      <c r="A55" s="7"/>
      <c r="B55" s="7"/>
      <c r="C55" s="7" t="s">
        <v>32</v>
      </c>
      <c r="D55" s="7"/>
      <c r="E55" s="27"/>
      <c r="F55" s="27"/>
      <c r="G55" s="7"/>
      <c r="H55"/>
      <c r="M55"/>
    </row>
    <row r="56" spans="1:13" s="4" customFormat="1" ht="13.5" customHeight="1" x14ac:dyDescent="0.2">
      <c r="A56" s="7"/>
      <c r="B56" s="7"/>
      <c r="C56" s="7"/>
      <c r="D56" s="7"/>
      <c r="E56" s="7"/>
      <c r="F56" s="7"/>
      <c r="G56" s="7"/>
      <c r="H56"/>
    </row>
    <row r="57" spans="1:13" s="4" customFormat="1" x14ac:dyDescent="0.2">
      <c r="A57" s="11" t="s">
        <v>42</v>
      </c>
      <c r="B57" s="7"/>
      <c r="C57" s="7" t="s">
        <v>48</v>
      </c>
      <c r="D57" s="26"/>
      <c r="E57" s="26"/>
      <c r="F57" s="27"/>
      <c r="G57" s="47" t="s">
        <v>64</v>
      </c>
      <c r="H57" s="88"/>
    </row>
    <row r="58" spans="1:13" s="4" customFormat="1" ht="11.25" x14ac:dyDescent="0.2">
      <c r="H58" s="51"/>
    </row>
    <row r="59" spans="1:13" s="4" customFormat="1" ht="11.25" x14ac:dyDescent="0.2"/>
    <row r="60" spans="1:13" s="4" customFormat="1" ht="11.25" x14ac:dyDescent="0.2"/>
  </sheetData>
  <mergeCells count="43">
    <mergeCell ref="B40:D40"/>
    <mergeCell ref="B44:C44"/>
    <mergeCell ref="B45:C45"/>
    <mergeCell ref="B46:C46"/>
    <mergeCell ref="B32:D32"/>
    <mergeCell ref="B33:D33"/>
    <mergeCell ref="B34:D34"/>
    <mergeCell ref="B38:D38"/>
    <mergeCell ref="B39:D39"/>
    <mergeCell ref="B35:D35"/>
    <mergeCell ref="B36:D36"/>
    <mergeCell ref="B37:D37"/>
    <mergeCell ref="B27:D27"/>
    <mergeCell ref="B28:D28"/>
    <mergeCell ref="B29:D29"/>
    <mergeCell ref="B30:D30"/>
    <mergeCell ref="B31:D31"/>
    <mergeCell ref="B26:D26"/>
    <mergeCell ref="C14:E14"/>
    <mergeCell ref="F14:G14"/>
    <mergeCell ref="A15:G15"/>
    <mergeCell ref="A16:G16"/>
    <mergeCell ref="A17:G17"/>
    <mergeCell ref="A19:G19"/>
    <mergeCell ref="B22:D22"/>
    <mergeCell ref="B23:D23"/>
    <mergeCell ref="B24:D24"/>
    <mergeCell ref="B25:D25"/>
    <mergeCell ref="H17:J17"/>
    <mergeCell ref="A4:C4"/>
    <mergeCell ref="D4:G4"/>
    <mergeCell ref="A5:B5"/>
    <mergeCell ref="A6:B6"/>
    <mergeCell ref="A7:B7"/>
    <mergeCell ref="D11:D12"/>
    <mergeCell ref="E11:E12"/>
    <mergeCell ref="F11:G11"/>
    <mergeCell ref="A1:D1"/>
    <mergeCell ref="E1:G1"/>
    <mergeCell ref="A2:C2"/>
    <mergeCell ref="D2:G2"/>
    <mergeCell ref="A3:C3"/>
    <mergeCell ref="D3:G3"/>
  </mergeCells>
  <pageMargins left="0.31496062992125984" right="0.31496062992125984" top="0.74803149606299213" bottom="0.74803149606299213" header="0.31496062992125984" footer="0.31496062992125984"/>
  <pageSetup paperSize="9" scale="8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opLeftCell="A18" workbookViewId="0">
      <selection activeCell="H39" sqref="H39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129" t="s">
        <v>54</v>
      </c>
      <c r="B1" s="130"/>
      <c r="C1" s="130"/>
      <c r="D1" s="130"/>
      <c r="E1" s="131" t="s">
        <v>58</v>
      </c>
      <c r="F1" s="131"/>
      <c r="G1" s="131"/>
      <c r="L1" s="63"/>
      <c r="M1" s="4"/>
    </row>
    <row r="2" spans="1:13" ht="15" x14ac:dyDescent="0.2">
      <c r="A2" s="132" t="s">
        <v>55</v>
      </c>
      <c r="B2" s="132"/>
      <c r="C2" s="132"/>
      <c r="D2" s="133" t="s">
        <v>59</v>
      </c>
      <c r="E2" s="133"/>
      <c r="F2" s="133"/>
      <c r="G2" s="133"/>
      <c r="L2" s="63"/>
      <c r="M2" s="4"/>
    </row>
    <row r="3" spans="1:13" ht="15" x14ac:dyDescent="0.2">
      <c r="A3" s="132" t="s">
        <v>56</v>
      </c>
      <c r="B3" s="132"/>
      <c r="C3" s="132"/>
      <c r="D3" s="133" t="s">
        <v>60</v>
      </c>
      <c r="E3" s="133"/>
      <c r="F3" s="133"/>
      <c r="G3" s="133"/>
      <c r="L3" s="63"/>
      <c r="M3" s="4"/>
    </row>
    <row r="4" spans="1:13" ht="15.75" thickBot="1" x14ac:dyDescent="0.25">
      <c r="A4" s="135" t="s">
        <v>57</v>
      </c>
      <c r="B4" s="135"/>
      <c r="C4" s="135"/>
      <c r="D4" s="136" t="s">
        <v>61</v>
      </c>
      <c r="E4" s="136"/>
      <c r="F4" s="136"/>
      <c r="G4" s="136"/>
      <c r="L4" s="63"/>
      <c r="M4" s="4"/>
    </row>
    <row r="5" spans="1:13" ht="28.5" customHeight="1" thickTop="1" x14ac:dyDescent="0.2">
      <c r="A5" s="137" t="s">
        <v>34</v>
      </c>
      <c r="B5" s="138"/>
      <c r="C5" s="23" t="s">
        <v>36</v>
      </c>
      <c r="E5" s="27"/>
    </row>
    <row r="6" spans="1:13" ht="25.5" customHeight="1" x14ac:dyDescent="0.2">
      <c r="A6" s="139" t="s">
        <v>35</v>
      </c>
      <c r="B6" s="140"/>
      <c r="C6" s="34" t="s">
        <v>49</v>
      </c>
      <c r="E6" s="29"/>
    </row>
    <row r="7" spans="1:13" x14ac:dyDescent="0.2">
      <c r="A7" s="141" t="s">
        <v>33</v>
      </c>
      <c r="B7" s="142"/>
      <c r="C7" s="23" t="s">
        <v>79</v>
      </c>
      <c r="E7" s="27"/>
      <c r="F7" s="30"/>
    </row>
    <row r="8" spans="1:13" x14ac:dyDescent="0.2">
      <c r="A8" s="32"/>
      <c r="B8" s="33"/>
      <c r="C8" s="33"/>
      <c r="D8" s="27"/>
      <c r="E8" s="31" t="s">
        <v>39</v>
      </c>
      <c r="F8" s="93" t="s">
        <v>37</v>
      </c>
      <c r="G8" s="65" t="s">
        <v>62</v>
      </c>
    </row>
    <row r="9" spans="1:13" x14ac:dyDescent="0.2">
      <c r="A9" s="32"/>
      <c r="B9" s="33"/>
      <c r="C9" s="33"/>
      <c r="D9" s="27"/>
      <c r="E9" s="28"/>
      <c r="F9" s="93" t="s">
        <v>38</v>
      </c>
      <c r="G9" s="66">
        <v>42036</v>
      </c>
    </row>
    <row r="10" spans="1:13" ht="6" customHeight="1" x14ac:dyDescent="0.2">
      <c r="A10" s="6"/>
      <c r="B10" s="7"/>
      <c r="C10" s="7"/>
      <c r="D10" s="7"/>
      <c r="E10" s="7"/>
      <c r="F10" s="7"/>
      <c r="G10" s="7"/>
    </row>
    <row r="11" spans="1:13" x14ac:dyDescent="0.2">
      <c r="A11" s="6"/>
      <c r="B11" s="7"/>
      <c r="C11" s="7"/>
      <c r="D11" s="143" t="s">
        <v>24</v>
      </c>
      <c r="E11" s="143" t="s">
        <v>25</v>
      </c>
      <c r="F11" s="145" t="s">
        <v>26</v>
      </c>
      <c r="G11" s="145"/>
    </row>
    <row r="12" spans="1:13" x14ac:dyDescent="0.2">
      <c r="A12" s="6"/>
      <c r="B12" s="7"/>
      <c r="C12" s="7"/>
      <c r="D12" s="144"/>
      <c r="E12" s="144"/>
      <c r="F12" s="9" t="s">
        <v>27</v>
      </c>
      <c r="G12" s="9" t="s">
        <v>28</v>
      </c>
    </row>
    <row r="13" spans="1:13" ht="13.5" customHeight="1" x14ac:dyDescent="0.2">
      <c r="A13" s="7"/>
      <c r="B13" s="7"/>
      <c r="C13" s="7"/>
      <c r="D13" s="48">
        <v>6</v>
      </c>
      <c r="E13" s="10">
        <v>42916</v>
      </c>
      <c r="F13" s="10">
        <v>42887</v>
      </c>
      <c r="G13" s="10">
        <v>42916</v>
      </c>
    </row>
    <row r="14" spans="1:13" ht="15" customHeight="1" x14ac:dyDescent="0.2">
      <c r="A14" s="7"/>
      <c r="B14" s="7"/>
      <c r="C14" s="148" t="s">
        <v>45</v>
      </c>
      <c r="D14" s="148"/>
      <c r="E14" s="148"/>
      <c r="F14" s="149">
        <f>G39+G45</f>
        <v>25621.586000000003</v>
      </c>
      <c r="G14" s="149"/>
    </row>
    <row r="15" spans="1:13" ht="11.25" customHeight="1" x14ac:dyDescent="0.2">
      <c r="A15" s="150" t="s">
        <v>40</v>
      </c>
      <c r="B15" s="150"/>
      <c r="C15" s="150"/>
      <c r="D15" s="150" t="s">
        <v>40</v>
      </c>
      <c r="E15" s="150"/>
      <c r="F15" s="150"/>
      <c r="G15" s="150"/>
    </row>
    <row r="16" spans="1:13" ht="11.25" customHeight="1" x14ac:dyDescent="0.2">
      <c r="A16" s="150" t="s">
        <v>41</v>
      </c>
      <c r="B16" s="150"/>
      <c r="C16" s="150"/>
      <c r="D16" s="150"/>
      <c r="E16" s="150"/>
      <c r="F16" s="150"/>
      <c r="G16" s="150"/>
      <c r="H16" s="92"/>
      <c r="I16" s="58"/>
      <c r="J16" s="58"/>
    </row>
    <row r="17" spans="1:12" x14ac:dyDescent="0.2">
      <c r="A17" s="150" t="s">
        <v>63</v>
      </c>
      <c r="B17" s="150"/>
      <c r="C17" s="150"/>
      <c r="D17" s="150"/>
      <c r="E17" s="150"/>
      <c r="F17" s="150"/>
      <c r="G17" s="150"/>
      <c r="H17" s="134"/>
      <c r="I17" s="134"/>
      <c r="J17" s="134"/>
    </row>
    <row r="18" spans="1:12" ht="2.25" customHeight="1" x14ac:dyDescent="0.2">
      <c r="A18" s="13"/>
      <c r="B18" s="13"/>
      <c r="C18" s="13"/>
      <c r="D18" s="13"/>
      <c r="E18" s="13"/>
      <c r="F18" s="13"/>
      <c r="G18" s="13"/>
      <c r="H18" s="1"/>
      <c r="I18" s="58"/>
      <c r="J18" s="58"/>
    </row>
    <row r="19" spans="1:12" x14ac:dyDescent="0.2">
      <c r="A19" s="151" t="s">
        <v>14</v>
      </c>
      <c r="B19" s="151"/>
      <c r="C19" s="151"/>
      <c r="D19" s="151"/>
      <c r="E19" s="151"/>
      <c r="F19" s="151"/>
      <c r="G19" s="151"/>
      <c r="H19" s="92"/>
      <c r="I19" s="58"/>
      <c r="J19" s="58"/>
    </row>
    <row r="20" spans="1:12" ht="3.75" customHeight="1" x14ac:dyDescent="0.2">
      <c r="A20" s="7"/>
      <c r="B20" s="7"/>
      <c r="C20" s="7"/>
      <c r="D20" s="7"/>
      <c r="E20" s="7"/>
      <c r="F20" s="7"/>
      <c r="G20" s="7"/>
      <c r="H20" s="2"/>
    </row>
    <row r="21" spans="1:12" ht="6" customHeight="1" thickBot="1" x14ac:dyDescent="0.25">
      <c r="A21" s="7"/>
      <c r="B21" s="7"/>
      <c r="C21" s="7"/>
      <c r="D21" s="7"/>
      <c r="E21" s="7"/>
      <c r="F21" s="7"/>
      <c r="G21" s="7"/>
      <c r="H21" s="2"/>
    </row>
    <row r="22" spans="1:12" s="41" customFormat="1" ht="34.5" thickBot="1" x14ac:dyDescent="0.25">
      <c r="A22" s="52" t="s">
        <v>0</v>
      </c>
      <c r="B22" s="152" t="s">
        <v>1</v>
      </c>
      <c r="C22" s="152"/>
      <c r="D22" s="152"/>
      <c r="E22" s="91" t="s">
        <v>2</v>
      </c>
      <c r="F22" s="91" t="s">
        <v>30</v>
      </c>
      <c r="G22" s="54" t="s">
        <v>3</v>
      </c>
      <c r="I22" s="59"/>
      <c r="J22" s="59"/>
      <c r="K22" s="59"/>
      <c r="L22" s="59"/>
    </row>
    <row r="23" spans="1:12" x14ac:dyDescent="0.2">
      <c r="A23" s="37" t="s">
        <v>29</v>
      </c>
      <c r="B23" s="153" t="s">
        <v>4</v>
      </c>
      <c r="C23" s="153"/>
      <c r="D23" s="154"/>
      <c r="E23" s="15"/>
      <c r="F23" s="15"/>
      <c r="G23" s="12"/>
    </row>
    <row r="24" spans="1:12" ht="12.75" customHeight="1" x14ac:dyDescent="0.2">
      <c r="A24" s="14" t="s">
        <v>6</v>
      </c>
      <c r="B24" s="155" t="s">
        <v>50</v>
      </c>
      <c r="C24" s="155"/>
      <c r="D24" s="156"/>
      <c r="E24" s="16">
        <v>12</v>
      </c>
      <c r="F24" s="49">
        <f>G24/E24</f>
        <v>152.73666666666665</v>
      </c>
      <c r="G24" s="67">
        <v>1832.84</v>
      </c>
      <c r="H24" s="64"/>
      <c r="I24" s="63"/>
      <c r="J24" s="63"/>
    </row>
    <row r="25" spans="1:12" x14ac:dyDescent="0.2">
      <c r="A25" s="14" t="s">
        <v>7</v>
      </c>
      <c r="B25" s="155" t="s">
        <v>65</v>
      </c>
      <c r="C25" s="155"/>
      <c r="D25" s="156"/>
      <c r="E25" s="16">
        <v>13</v>
      </c>
      <c r="F25" s="49">
        <f>G25/E25</f>
        <v>315.80384615384617</v>
      </c>
      <c r="G25" s="67">
        <v>4105.45</v>
      </c>
      <c r="H25" s="64"/>
      <c r="I25" s="63"/>
    </row>
    <row r="26" spans="1:12" x14ac:dyDescent="0.2">
      <c r="A26" s="14" t="s">
        <v>67</v>
      </c>
      <c r="B26" s="155" t="s">
        <v>70</v>
      </c>
      <c r="C26" s="155"/>
      <c r="D26" s="156"/>
      <c r="E26" s="16">
        <v>1</v>
      </c>
      <c r="F26" s="49">
        <f>G26/E26</f>
        <v>386.34</v>
      </c>
      <c r="G26" s="67">
        <v>386.34</v>
      </c>
      <c r="H26" s="64"/>
      <c r="I26" s="63"/>
    </row>
    <row r="27" spans="1:12" s="3" customFormat="1" x14ac:dyDescent="0.2">
      <c r="A27" s="18"/>
      <c r="B27" s="146" t="s">
        <v>5</v>
      </c>
      <c r="C27" s="146"/>
      <c r="D27" s="147"/>
      <c r="E27" s="19"/>
      <c r="F27" s="46"/>
      <c r="G27" s="20">
        <f>G24+G25+G26</f>
        <v>6324.63</v>
      </c>
      <c r="I27" s="4"/>
      <c r="J27" s="4"/>
      <c r="K27" s="4"/>
      <c r="L27" s="4"/>
    </row>
    <row r="28" spans="1:12" ht="12.75" customHeight="1" x14ac:dyDescent="0.2">
      <c r="A28" s="14"/>
      <c r="B28" s="155"/>
      <c r="C28" s="155"/>
      <c r="D28" s="156"/>
      <c r="E28" s="21"/>
      <c r="F28" s="44"/>
      <c r="G28" s="17"/>
    </row>
    <row r="29" spans="1:12" x14ac:dyDescent="0.2">
      <c r="A29" s="14" t="s">
        <v>8</v>
      </c>
      <c r="B29" s="155" t="s">
        <v>9</v>
      </c>
      <c r="C29" s="155"/>
      <c r="D29" s="156"/>
      <c r="E29" s="21"/>
      <c r="F29" s="44"/>
      <c r="G29" s="17"/>
    </row>
    <row r="30" spans="1:12" s="3" customFormat="1" x14ac:dyDescent="0.2">
      <c r="A30" s="18"/>
      <c r="B30" s="146" t="s">
        <v>10</v>
      </c>
      <c r="C30" s="146"/>
      <c r="D30" s="147"/>
      <c r="E30" s="19"/>
      <c r="F30" s="46"/>
      <c r="G30" s="20">
        <v>0</v>
      </c>
      <c r="I30" s="4"/>
      <c r="J30" s="4"/>
      <c r="K30" s="4"/>
      <c r="L30" s="4"/>
    </row>
    <row r="31" spans="1:12" ht="9" customHeight="1" x14ac:dyDescent="0.2">
      <c r="A31" s="14"/>
      <c r="B31" s="155"/>
      <c r="C31" s="155"/>
      <c r="D31" s="156"/>
      <c r="E31" s="21"/>
      <c r="F31" s="44"/>
      <c r="G31" s="17"/>
    </row>
    <row r="32" spans="1:12" x14ac:dyDescent="0.2">
      <c r="A32" s="14" t="s">
        <v>11</v>
      </c>
      <c r="B32" s="155" t="s">
        <v>12</v>
      </c>
      <c r="C32" s="155"/>
      <c r="D32" s="156"/>
      <c r="E32" s="21"/>
      <c r="F32" s="44"/>
      <c r="G32" s="17"/>
    </row>
    <row r="33" spans="1:12" s="3" customFormat="1" x14ac:dyDescent="0.2">
      <c r="A33" s="18"/>
      <c r="B33" s="146" t="s">
        <v>13</v>
      </c>
      <c r="C33" s="146"/>
      <c r="D33" s="147"/>
      <c r="E33" s="19"/>
      <c r="F33" s="46"/>
      <c r="G33" s="20">
        <v>0</v>
      </c>
      <c r="I33" s="4"/>
      <c r="J33" s="4"/>
      <c r="K33" s="4"/>
      <c r="L33" s="4"/>
    </row>
    <row r="34" spans="1:12" ht="11.25" customHeight="1" x14ac:dyDescent="0.2">
      <c r="A34" s="14"/>
      <c r="B34" s="155"/>
      <c r="C34" s="155"/>
      <c r="D34" s="156"/>
      <c r="E34" s="21"/>
      <c r="F34" s="44"/>
      <c r="G34" s="17"/>
    </row>
    <row r="35" spans="1:12" s="45" customFormat="1" x14ac:dyDescent="0.2">
      <c r="A35" s="43" t="s">
        <v>15</v>
      </c>
      <c r="B35" s="166" t="s">
        <v>72</v>
      </c>
      <c r="C35" s="166"/>
      <c r="D35" s="167"/>
      <c r="E35" s="65" t="s">
        <v>22</v>
      </c>
      <c r="F35" s="44"/>
      <c r="G35" s="68">
        <f>1.8*1296.4</f>
        <v>2333.5200000000004</v>
      </c>
      <c r="I35" s="4"/>
      <c r="J35" s="4"/>
      <c r="K35" s="4"/>
      <c r="L35" s="61"/>
    </row>
    <row r="36" spans="1:12" s="45" customFormat="1" x14ac:dyDescent="0.2">
      <c r="A36" s="43"/>
      <c r="B36" s="173" t="s">
        <v>109</v>
      </c>
      <c r="C36" s="174"/>
      <c r="D36" s="175"/>
      <c r="E36" s="65"/>
      <c r="F36" s="44"/>
      <c r="G36" s="68"/>
      <c r="I36" s="4"/>
      <c r="J36" s="4"/>
      <c r="K36" s="4"/>
      <c r="L36" s="61"/>
    </row>
    <row r="37" spans="1:12" s="45" customFormat="1" x14ac:dyDescent="0.2">
      <c r="A37" s="43" t="s">
        <v>16</v>
      </c>
      <c r="B37" s="166" t="s">
        <v>73</v>
      </c>
      <c r="C37" s="166"/>
      <c r="D37" s="167"/>
      <c r="E37" s="65" t="s">
        <v>22</v>
      </c>
      <c r="F37" s="44"/>
      <c r="G37" s="68">
        <f>2.3* 1296.4</f>
        <v>2981.72</v>
      </c>
      <c r="I37" s="4"/>
      <c r="J37" s="4"/>
      <c r="K37" s="4"/>
      <c r="L37" s="61"/>
    </row>
    <row r="38" spans="1:12" s="45" customFormat="1" ht="15" customHeight="1" x14ac:dyDescent="0.2">
      <c r="A38" s="43" t="s">
        <v>17</v>
      </c>
      <c r="B38" s="166" t="s">
        <v>90</v>
      </c>
      <c r="C38" s="166"/>
      <c r="D38" s="167"/>
      <c r="E38" s="65" t="s">
        <v>22</v>
      </c>
      <c r="F38" s="44"/>
      <c r="G38" s="68">
        <f>1.19*1296.4</f>
        <v>1542.7160000000001</v>
      </c>
      <c r="I38" s="4"/>
      <c r="J38" s="4"/>
      <c r="K38" s="4"/>
      <c r="L38" s="61"/>
    </row>
    <row r="39" spans="1:12" s="3" customFormat="1" ht="13.5" thickBot="1" x14ac:dyDescent="0.25">
      <c r="A39" s="35"/>
      <c r="B39" s="168" t="s">
        <v>19</v>
      </c>
      <c r="C39" s="168"/>
      <c r="D39" s="169"/>
      <c r="E39" s="25"/>
      <c r="F39" s="25"/>
      <c r="G39" s="36">
        <f>G27+G30+G33+G35+G37+G38</f>
        <v>13182.586000000001</v>
      </c>
      <c r="H39" s="42"/>
      <c r="I39" s="61"/>
      <c r="J39" s="61"/>
      <c r="K39" s="61"/>
      <c r="L39" s="4"/>
    </row>
    <row r="40" spans="1:12" ht="7.5" customHeight="1" x14ac:dyDescent="0.2">
      <c r="A40" s="7"/>
      <c r="B40" s="7"/>
      <c r="C40" s="7"/>
      <c r="D40" s="7"/>
      <c r="E40" s="7"/>
      <c r="F40" s="7"/>
      <c r="G40" s="7"/>
      <c r="I40" s="61"/>
      <c r="J40" s="61"/>
      <c r="K40" s="61"/>
    </row>
    <row r="41" spans="1:12" x14ac:dyDescent="0.2">
      <c r="A41" s="22" t="s">
        <v>23</v>
      </c>
      <c r="B41" s="22"/>
      <c r="C41" s="22"/>
      <c r="D41" s="7"/>
      <c r="E41" s="7"/>
      <c r="F41" s="7"/>
      <c r="G41" s="7"/>
      <c r="I41" s="60"/>
      <c r="J41" s="61"/>
      <c r="K41" s="61"/>
    </row>
    <row r="42" spans="1:12" ht="7.5" customHeight="1" thickBot="1" x14ac:dyDescent="0.25">
      <c r="A42" s="7"/>
      <c r="B42" s="7"/>
      <c r="C42" s="7"/>
      <c r="D42" s="7"/>
      <c r="E42" s="7"/>
      <c r="F42" s="7"/>
      <c r="G42" s="7"/>
    </row>
    <row r="43" spans="1:12" s="40" customFormat="1" ht="32.25" customHeight="1" thickBot="1" x14ac:dyDescent="0.25">
      <c r="A43" s="55" t="s">
        <v>0</v>
      </c>
      <c r="B43" s="157" t="s">
        <v>1</v>
      </c>
      <c r="C43" s="158"/>
      <c r="D43" s="90" t="s">
        <v>43</v>
      </c>
      <c r="E43" s="90" t="s">
        <v>46</v>
      </c>
      <c r="F43" s="90" t="s">
        <v>44</v>
      </c>
      <c r="G43" s="57" t="s">
        <v>20</v>
      </c>
      <c r="I43" s="62"/>
      <c r="J43" s="62"/>
      <c r="K43" s="62"/>
      <c r="L43" s="62"/>
    </row>
    <row r="44" spans="1:12" s="40" customFormat="1" ht="12.75" customHeight="1" thickBot="1" x14ac:dyDescent="0.25">
      <c r="A44" s="100"/>
      <c r="B44" s="178" t="s">
        <v>110</v>
      </c>
      <c r="C44" s="179"/>
      <c r="D44" s="101">
        <v>1</v>
      </c>
      <c r="E44" s="102">
        <v>42908</v>
      </c>
      <c r="F44" s="101"/>
      <c r="G44" s="103">
        <v>12439</v>
      </c>
      <c r="I44" s="62"/>
      <c r="J44" s="62"/>
      <c r="K44" s="62"/>
      <c r="L44" s="62"/>
    </row>
    <row r="45" spans="1:12" s="3" customFormat="1" ht="13.5" customHeight="1" thickBot="1" x14ac:dyDescent="0.25">
      <c r="A45" s="24"/>
      <c r="B45" s="161" t="s">
        <v>21</v>
      </c>
      <c r="C45" s="162"/>
      <c r="D45" s="38"/>
      <c r="E45" s="25"/>
      <c r="F45" s="39"/>
      <c r="G45" s="36">
        <f>G44</f>
        <v>12439</v>
      </c>
      <c r="H45" s="42"/>
      <c r="I45" s="4"/>
      <c r="J45" s="4"/>
      <c r="K45" s="4"/>
      <c r="L45" s="4"/>
    </row>
    <row r="46" spans="1:12" x14ac:dyDescent="0.2">
      <c r="A46" s="7"/>
      <c r="B46" s="7"/>
      <c r="C46" s="7"/>
      <c r="D46" s="7"/>
      <c r="E46" s="7"/>
      <c r="F46" s="7"/>
      <c r="G46" s="7"/>
      <c r="H46" s="4"/>
    </row>
    <row r="47" spans="1:12" x14ac:dyDescent="0.2">
      <c r="A47" s="7"/>
      <c r="B47" s="7"/>
      <c r="C47" s="7"/>
      <c r="D47" s="7"/>
      <c r="E47" s="7"/>
      <c r="F47" s="7"/>
      <c r="G47" s="7"/>
      <c r="H47" s="4"/>
    </row>
    <row r="48" spans="1:12" x14ac:dyDescent="0.2">
      <c r="A48" s="7"/>
      <c r="B48" s="7"/>
      <c r="C48" s="7"/>
      <c r="D48" s="7"/>
      <c r="E48" s="7"/>
      <c r="F48" s="7"/>
      <c r="G48" s="7"/>
      <c r="H48" s="4"/>
    </row>
    <row r="49" spans="1:13" x14ac:dyDescent="0.2">
      <c r="A49" s="7"/>
      <c r="B49" s="7"/>
      <c r="C49" s="7"/>
      <c r="D49" s="7"/>
      <c r="E49" s="7"/>
      <c r="F49" s="7"/>
      <c r="G49" s="7"/>
      <c r="H49" s="4"/>
    </row>
    <row r="50" spans="1:13" x14ac:dyDescent="0.2">
      <c r="A50" s="7"/>
      <c r="B50" s="7"/>
      <c r="C50" s="7"/>
      <c r="D50" s="7"/>
      <c r="E50" s="7"/>
      <c r="F50" s="7"/>
      <c r="G50" s="7"/>
      <c r="H50" s="4"/>
    </row>
    <row r="51" spans="1:13" x14ac:dyDescent="0.2">
      <c r="A51" s="7"/>
      <c r="B51" s="7"/>
      <c r="C51" s="7"/>
      <c r="D51" s="7"/>
      <c r="E51" s="7"/>
      <c r="F51" s="7"/>
      <c r="G51" s="7"/>
      <c r="H51" s="4"/>
    </row>
    <row r="52" spans="1:13" s="4" customFormat="1" x14ac:dyDescent="0.2">
      <c r="A52" s="11" t="s">
        <v>31</v>
      </c>
      <c r="B52" s="11"/>
      <c r="C52" s="7" t="s">
        <v>52</v>
      </c>
      <c r="D52" s="26"/>
      <c r="E52" s="26"/>
      <c r="F52" s="7"/>
      <c r="G52" s="7" t="s">
        <v>53</v>
      </c>
      <c r="M52"/>
    </row>
    <row r="53" spans="1:13" s="4" customFormat="1" x14ac:dyDescent="0.2">
      <c r="A53" s="11"/>
      <c r="B53" s="11"/>
      <c r="C53" s="7"/>
      <c r="D53" s="27"/>
      <c r="E53" s="27"/>
      <c r="F53" s="7"/>
      <c r="G53" s="7"/>
      <c r="M53"/>
    </row>
    <row r="54" spans="1:13" s="4" customFormat="1" x14ac:dyDescent="0.2">
      <c r="A54" s="7"/>
      <c r="B54" s="7"/>
      <c r="C54" s="7" t="s">
        <v>32</v>
      </c>
      <c r="D54" s="7"/>
      <c r="E54" s="27"/>
      <c r="F54" s="27"/>
      <c r="G54" s="7"/>
      <c r="H54"/>
      <c r="M54"/>
    </row>
    <row r="55" spans="1:13" s="4" customFormat="1" ht="13.5" customHeight="1" x14ac:dyDescent="0.2">
      <c r="A55" s="7"/>
      <c r="B55" s="7"/>
      <c r="C55" s="7"/>
      <c r="D55" s="7"/>
      <c r="E55" s="7"/>
      <c r="F55" s="7"/>
      <c r="G55" s="7"/>
      <c r="H55"/>
    </row>
    <row r="56" spans="1:13" s="4" customFormat="1" x14ac:dyDescent="0.2">
      <c r="A56" s="11" t="s">
        <v>42</v>
      </c>
      <c r="B56" s="7"/>
      <c r="C56" s="7" t="s">
        <v>48</v>
      </c>
      <c r="D56" s="26"/>
      <c r="E56" s="26"/>
      <c r="F56" s="27"/>
      <c r="G56" s="47" t="s">
        <v>64</v>
      </c>
      <c r="H56" s="94"/>
    </row>
    <row r="57" spans="1:13" s="4" customFormat="1" ht="11.25" x14ac:dyDescent="0.2">
      <c r="H57" s="51"/>
    </row>
    <row r="58" spans="1:13" s="4" customFormat="1" ht="11.25" x14ac:dyDescent="0.2"/>
    <row r="59" spans="1:13" s="4" customFormat="1" ht="11.25" x14ac:dyDescent="0.2"/>
  </sheetData>
  <mergeCells count="42">
    <mergeCell ref="B26:D26"/>
    <mergeCell ref="B38:D38"/>
    <mergeCell ref="B27:D27"/>
    <mergeCell ref="B28:D28"/>
    <mergeCell ref="B29:D29"/>
    <mergeCell ref="B30:D30"/>
    <mergeCell ref="B36:D36"/>
    <mergeCell ref="B39:D39"/>
    <mergeCell ref="B43:C43"/>
    <mergeCell ref="B45:C45"/>
    <mergeCell ref="B31:D31"/>
    <mergeCell ref="B32:D32"/>
    <mergeCell ref="B33:D33"/>
    <mergeCell ref="B34:D34"/>
    <mergeCell ref="B35:D35"/>
    <mergeCell ref="B37:D37"/>
    <mergeCell ref="B44:C44"/>
    <mergeCell ref="A19:G19"/>
    <mergeCell ref="B22:D22"/>
    <mergeCell ref="B23:D23"/>
    <mergeCell ref="B24:D24"/>
    <mergeCell ref="B25:D25"/>
    <mergeCell ref="H17:J17"/>
    <mergeCell ref="A4:C4"/>
    <mergeCell ref="D4:G4"/>
    <mergeCell ref="A5:B5"/>
    <mergeCell ref="A6:B6"/>
    <mergeCell ref="A7:B7"/>
    <mergeCell ref="D11:D12"/>
    <mergeCell ref="E11:E12"/>
    <mergeCell ref="F11:G11"/>
    <mergeCell ref="C14:E14"/>
    <mergeCell ref="F14:G14"/>
    <mergeCell ref="A15:G15"/>
    <mergeCell ref="A16:G16"/>
    <mergeCell ref="A17:G17"/>
    <mergeCell ref="A1:D1"/>
    <mergeCell ref="E1:G1"/>
    <mergeCell ref="A2:C2"/>
    <mergeCell ref="D2:G2"/>
    <mergeCell ref="A3:C3"/>
    <mergeCell ref="D3:G3"/>
  </mergeCells>
  <pageMargins left="0.31496062992125984" right="0.31496062992125984" top="0.74803149606299213" bottom="0.74803149606299213" header="0.31496062992125984" footer="0.31496062992125984"/>
  <pageSetup paperSize="9" scale="8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opLeftCell="A20" workbookViewId="0">
      <selection activeCell="H43" sqref="H43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129" t="s">
        <v>54</v>
      </c>
      <c r="B1" s="130"/>
      <c r="C1" s="130"/>
      <c r="D1" s="130"/>
      <c r="E1" s="131" t="s">
        <v>58</v>
      </c>
      <c r="F1" s="131"/>
      <c r="G1" s="131"/>
      <c r="L1" s="63"/>
      <c r="M1" s="4"/>
    </row>
    <row r="2" spans="1:13" ht="15" x14ac:dyDescent="0.2">
      <c r="A2" s="132" t="s">
        <v>55</v>
      </c>
      <c r="B2" s="132"/>
      <c r="C2" s="132"/>
      <c r="D2" s="133" t="s">
        <v>59</v>
      </c>
      <c r="E2" s="133"/>
      <c r="F2" s="133"/>
      <c r="G2" s="133"/>
      <c r="L2" s="63"/>
      <c r="M2" s="4"/>
    </row>
    <row r="3" spans="1:13" ht="15" x14ac:dyDescent="0.2">
      <c r="A3" s="132" t="s">
        <v>56</v>
      </c>
      <c r="B3" s="132"/>
      <c r="C3" s="132"/>
      <c r="D3" s="133" t="s">
        <v>60</v>
      </c>
      <c r="E3" s="133"/>
      <c r="F3" s="133"/>
      <c r="G3" s="133"/>
      <c r="L3" s="63"/>
      <c r="M3" s="4"/>
    </row>
    <row r="4" spans="1:13" ht="15.75" thickBot="1" x14ac:dyDescent="0.25">
      <c r="A4" s="135" t="s">
        <v>57</v>
      </c>
      <c r="B4" s="135"/>
      <c r="C4" s="135"/>
      <c r="D4" s="136" t="s">
        <v>61</v>
      </c>
      <c r="E4" s="136"/>
      <c r="F4" s="136"/>
      <c r="G4" s="136"/>
      <c r="L4" s="63"/>
      <c r="M4" s="4"/>
    </row>
    <row r="5" spans="1:13" ht="28.5" customHeight="1" thickTop="1" x14ac:dyDescent="0.2">
      <c r="A5" s="137" t="s">
        <v>34</v>
      </c>
      <c r="B5" s="138"/>
      <c r="C5" s="23" t="s">
        <v>36</v>
      </c>
      <c r="E5" s="27"/>
    </row>
    <row r="6" spans="1:13" ht="25.5" customHeight="1" x14ac:dyDescent="0.2">
      <c r="A6" s="139" t="s">
        <v>35</v>
      </c>
      <c r="B6" s="140"/>
      <c r="C6" s="34" t="s">
        <v>49</v>
      </c>
      <c r="E6" s="29"/>
    </row>
    <row r="7" spans="1:13" x14ac:dyDescent="0.2">
      <c r="A7" s="141" t="s">
        <v>33</v>
      </c>
      <c r="B7" s="142"/>
      <c r="C7" s="23" t="s">
        <v>79</v>
      </c>
      <c r="E7" s="27"/>
      <c r="F7" s="30"/>
    </row>
    <row r="8" spans="1:13" x14ac:dyDescent="0.2">
      <c r="A8" s="32"/>
      <c r="B8" s="33"/>
      <c r="C8" s="33"/>
      <c r="D8" s="27"/>
      <c r="E8" s="31" t="s">
        <v>39</v>
      </c>
      <c r="F8" s="93" t="s">
        <v>37</v>
      </c>
      <c r="G8" s="65" t="s">
        <v>62</v>
      </c>
    </row>
    <row r="9" spans="1:13" x14ac:dyDescent="0.2">
      <c r="A9" s="32"/>
      <c r="B9" s="33"/>
      <c r="C9" s="33"/>
      <c r="D9" s="27"/>
      <c r="E9" s="28"/>
      <c r="F9" s="93" t="s">
        <v>38</v>
      </c>
      <c r="G9" s="66">
        <v>42036</v>
      </c>
    </row>
    <row r="10" spans="1:13" ht="6" customHeight="1" x14ac:dyDescent="0.2">
      <c r="A10" s="6"/>
      <c r="B10" s="7"/>
      <c r="C10" s="7"/>
      <c r="D10" s="7"/>
      <c r="E10" s="7"/>
      <c r="F10" s="7"/>
      <c r="G10" s="7"/>
    </row>
    <row r="11" spans="1:13" x14ac:dyDescent="0.2">
      <c r="A11" s="6"/>
      <c r="B11" s="7"/>
      <c r="C11" s="7"/>
      <c r="D11" s="143" t="s">
        <v>24</v>
      </c>
      <c r="E11" s="143" t="s">
        <v>25</v>
      </c>
      <c r="F11" s="145" t="s">
        <v>26</v>
      </c>
      <c r="G11" s="145"/>
    </row>
    <row r="12" spans="1:13" x14ac:dyDescent="0.2">
      <c r="A12" s="6"/>
      <c r="B12" s="7"/>
      <c r="C12" s="7"/>
      <c r="D12" s="144"/>
      <c r="E12" s="144"/>
      <c r="F12" s="9" t="s">
        <v>27</v>
      </c>
      <c r="G12" s="9" t="s">
        <v>28</v>
      </c>
    </row>
    <row r="13" spans="1:13" ht="13.5" customHeight="1" x14ac:dyDescent="0.2">
      <c r="A13" s="7"/>
      <c r="B13" s="7"/>
      <c r="C13" s="7"/>
      <c r="D13" s="48">
        <v>7</v>
      </c>
      <c r="E13" s="10">
        <v>42947</v>
      </c>
      <c r="F13" s="10">
        <v>42917</v>
      </c>
      <c r="G13" s="10">
        <v>42947</v>
      </c>
    </row>
    <row r="14" spans="1:13" ht="15" customHeight="1" x14ac:dyDescent="0.2">
      <c r="A14" s="7"/>
      <c r="B14" s="7"/>
      <c r="C14" s="148" t="s">
        <v>45</v>
      </c>
      <c r="D14" s="148"/>
      <c r="E14" s="148"/>
      <c r="F14" s="149">
        <f>G43+G50</f>
        <v>28545.856000000003</v>
      </c>
      <c r="G14" s="149"/>
      <c r="H14" s="64"/>
    </row>
    <row r="15" spans="1:13" ht="11.25" customHeight="1" x14ac:dyDescent="0.2">
      <c r="A15" s="150" t="s">
        <v>40</v>
      </c>
      <c r="B15" s="150"/>
      <c r="C15" s="150"/>
      <c r="D15" s="150" t="s">
        <v>40</v>
      </c>
      <c r="E15" s="150"/>
      <c r="F15" s="150"/>
      <c r="G15" s="150"/>
    </row>
    <row r="16" spans="1:13" ht="11.25" customHeight="1" x14ac:dyDescent="0.2">
      <c r="A16" s="150" t="s">
        <v>41</v>
      </c>
      <c r="B16" s="150"/>
      <c r="C16" s="150"/>
      <c r="D16" s="150"/>
      <c r="E16" s="150"/>
      <c r="F16" s="150"/>
      <c r="G16" s="150"/>
      <c r="H16" s="92"/>
      <c r="I16" s="58"/>
      <c r="J16" s="58"/>
    </row>
    <row r="17" spans="1:12" x14ac:dyDescent="0.2">
      <c r="A17" s="150" t="s">
        <v>63</v>
      </c>
      <c r="B17" s="150"/>
      <c r="C17" s="150"/>
      <c r="D17" s="150"/>
      <c r="E17" s="150"/>
      <c r="F17" s="150"/>
      <c r="G17" s="150"/>
      <c r="H17" s="134"/>
      <c r="I17" s="134"/>
      <c r="J17" s="134"/>
    </row>
    <row r="18" spans="1:12" ht="2.25" customHeight="1" x14ac:dyDescent="0.2">
      <c r="A18" s="13"/>
      <c r="B18" s="13"/>
      <c r="C18" s="13"/>
      <c r="D18" s="13"/>
      <c r="E18" s="13"/>
      <c r="F18" s="13"/>
      <c r="G18" s="13"/>
      <c r="H18" s="1"/>
      <c r="I18" s="58"/>
      <c r="J18" s="58"/>
    </row>
    <row r="19" spans="1:12" x14ac:dyDescent="0.2">
      <c r="A19" s="151" t="s">
        <v>14</v>
      </c>
      <c r="B19" s="151"/>
      <c r="C19" s="151"/>
      <c r="D19" s="151"/>
      <c r="E19" s="151"/>
      <c r="F19" s="151"/>
      <c r="G19" s="151"/>
      <c r="H19" s="92"/>
      <c r="I19" s="58"/>
      <c r="J19" s="58"/>
    </row>
    <row r="20" spans="1:12" ht="3.75" customHeight="1" x14ac:dyDescent="0.2">
      <c r="A20" s="7"/>
      <c r="B20" s="7"/>
      <c r="C20" s="7"/>
      <c r="D20" s="7"/>
      <c r="E20" s="7"/>
      <c r="F20" s="7"/>
      <c r="G20" s="7"/>
      <c r="H20" s="2"/>
    </row>
    <row r="21" spans="1:12" ht="6" customHeight="1" thickBot="1" x14ac:dyDescent="0.25">
      <c r="A21" s="7"/>
      <c r="B21" s="7"/>
      <c r="C21" s="7"/>
      <c r="D21" s="7"/>
      <c r="E21" s="7"/>
      <c r="F21" s="7"/>
      <c r="G21" s="7"/>
      <c r="H21" s="2"/>
    </row>
    <row r="22" spans="1:12" s="41" customFormat="1" ht="34.5" thickBot="1" x14ac:dyDescent="0.25">
      <c r="A22" s="52" t="s">
        <v>0</v>
      </c>
      <c r="B22" s="152" t="s">
        <v>1</v>
      </c>
      <c r="C22" s="152"/>
      <c r="D22" s="152"/>
      <c r="E22" s="91" t="s">
        <v>2</v>
      </c>
      <c r="F22" s="91" t="s">
        <v>30</v>
      </c>
      <c r="G22" s="54" t="s">
        <v>3</v>
      </c>
      <c r="I22" s="59"/>
      <c r="J22" s="59"/>
      <c r="K22" s="59"/>
      <c r="L22" s="59"/>
    </row>
    <row r="23" spans="1:12" x14ac:dyDescent="0.2">
      <c r="A23" s="37" t="s">
        <v>29</v>
      </c>
      <c r="B23" s="153" t="s">
        <v>4</v>
      </c>
      <c r="C23" s="153"/>
      <c r="D23" s="154"/>
      <c r="E23" s="15"/>
      <c r="F23" s="15"/>
      <c r="G23" s="12"/>
    </row>
    <row r="24" spans="1:12" ht="12.75" customHeight="1" x14ac:dyDescent="0.2">
      <c r="A24" s="14" t="s">
        <v>6</v>
      </c>
      <c r="B24" s="155" t="s">
        <v>50</v>
      </c>
      <c r="C24" s="155"/>
      <c r="D24" s="156"/>
      <c r="E24" s="16">
        <v>6</v>
      </c>
      <c r="F24" s="49">
        <f>G24/E24</f>
        <v>168.42333333333332</v>
      </c>
      <c r="G24" s="67">
        <v>1010.54</v>
      </c>
      <c r="H24" s="64"/>
      <c r="I24" s="63"/>
      <c r="J24" s="63"/>
    </row>
    <row r="25" spans="1:12" x14ac:dyDescent="0.2">
      <c r="A25" s="14" t="s">
        <v>7</v>
      </c>
      <c r="B25" s="155" t="s">
        <v>74</v>
      </c>
      <c r="C25" s="155"/>
      <c r="D25" s="156"/>
      <c r="E25" s="16">
        <v>14</v>
      </c>
      <c r="F25" s="49">
        <f>G25/E25</f>
        <v>313.07214285714286</v>
      </c>
      <c r="G25" s="67">
        <v>4383.01</v>
      </c>
      <c r="H25" s="64"/>
      <c r="I25" s="63"/>
    </row>
    <row r="26" spans="1:12" x14ac:dyDescent="0.2">
      <c r="A26" s="14" t="s">
        <v>67</v>
      </c>
      <c r="B26" s="155" t="s">
        <v>70</v>
      </c>
      <c r="C26" s="155"/>
      <c r="D26" s="156"/>
      <c r="E26" s="16">
        <v>2</v>
      </c>
      <c r="F26" s="49">
        <f>G26/E26</f>
        <v>548.69000000000005</v>
      </c>
      <c r="G26" s="67">
        <v>1097.3800000000001</v>
      </c>
      <c r="H26" s="64"/>
      <c r="I26" s="63"/>
    </row>
    <row r="27" spans="1:12" s="3" customFormat="1" x14ac:dyDescent="0.2">
      <c r="A27" s="18"/>
      <c r="B27" s="146" t="s">
        <v>5</v>
      </c>
      <c r="C27" s="146"/>
      <c r="D27" s="147"/>
      <c r="E27" s="19"/>
      <c r="F27" s="46"/>
      <c r="G27" s="20">
        <f>SUM(G24:G26)</f>
        <v>6490.93</v>
      </c>
      <c r="I27" s="4"/>
      <c r="J27" s="4"/>
      <c r="K27" s="4"/>
      <c r="L27" s="4"/>
    </row>
    <row r="28" spans="1:12" ht="12.75" customHeight="1" x14ac:dyDescent="0.2">
      <c r="A28" s="14"/>
      <c r="B28" s="155"/>
      <c r="C28" s="155"/>
      <c r="D28" s="156"/>
      <c r="E28" s="21"/>
      <c r="F28" s="44"/>
      <c r="G28" s="17"/>
    </row>
    <row r="29" spans="1:12" x14ac:dyDescent="0.2">
      <c r="A29" s="14" t="s">
        <v>8</v>
      </c>
      <c r="B29" s="155" t="s">
        <v>9</v>
      </c>
      <c r="C29" s="155"/>
      <c r="D29" s="156"/>
      <c r="E29" s="21"/>
      <c r="F29" s="44"/>
      <c r="G29" s="17"/>
    </row>
    <row r="30" spans="1:12" s="3" customFormat="1" x14ac:dyDescent="0.2">
      <c r="A30" s="18"/>
      <c r="B30" s="146" t="s">
        <v>10</v>
      </c>
      <c r="C30" s="146"/>
      <c r="D30" s="147"/>
      <c r="E30" s="19"/>
      <c r="F30" s="46"/>
      <c r="G30" s="20">
        <v>0</v>
      </c>
      <c r="I30" s="4"/>
      <c r="J30" s="4"/>
      <c r="K30" s="4"/>
      <c r="L30" s="4"/>
    </row>
    <row r="31" spans="1:12" ht="9" customHeight="1" x14ac:dyDescent="0.2">
      <c r="A31" s="14"/>
      <c r="B31" s="155"/>
      <c r="C31" s="155"/>
      <c r="D31" s="156"/>
      <c r="E31" s="21"/>
      <c r="F31" s="44"/>
      <c r="G31" s="17"/>
    </row>
    <row r="32" spans="1:12" x14ac:dyDescent="0.2">
      <c r="A32" s="14" t="s">
        <v>11</v>
      </c>
      <c r="B32" s="155" t="s">
        <v>12</v>
      </c>
      <c r="C32" s="155"/>
      <c r="D32" s="156"/>
      <c r="E32" s="21"/>
      <c r="F32" s="44"/>
      <c r="G32" s="17"/>
    </row>
    <row r="33" spans="1:12" x14ac:dyDescent="0.2">
      <c r="A33" s="14" t="s">
        <v>66</v>
      </c>
      <c r="B33" s="163" t="s">
        <v>99</v>
      </c>
      <c r="C33" s="164"/>
      <c r="D33" s="165"/>
      <c r="E33" s="21">
        <v>3</v>
      </c>
      <c r="F33" s="44">
        <v>646.99</v>
      </c>
      <c r="G33" s="17">
        <f>E33*F33</f>
        <v>1940.97</v>
      </c>
    </row>
    <row r="34" spans="1:12" x14ac:dyDescent="0.2">
      <c r="A34" s="14" t="s">
        <v>71</v>
      </c>
      <c r="B34" s="163" t="s">
        <v>91</v>
      </c>
      <c r="C34" s="164"/>
      <c r="D34" s="165"/>
      <c r="E34" s="21">
        <v>1</v>
      </c>
      <c r="F34" s="44">
        <v>4810</v>
      </c>
      <c r="G34" s="17">
        <f>E34*F34</f>
        <v>4810</v>
      </c>
    </row>
    <row r="35" spans="1:12" s="3" customFormat="1" x14ac:dyDescent="0.2">
      <c r="A35" s="18"/>
      <c r="B35" s="146" t="s">
        <v>13</v>
      </c>
      <c r="C35" s="146"/>
      <c r="D35" s="147"/>
      <c r="E35" s="19"/>
      <c r="F35" s="46"/>
      <c r="G35" s="20">
        <f>G33+G34</f>
        <v>6750.97</v>
      </c>
      <c r="I35" s="4"/>
      <c r="J35" s="4"/>
      <c r="K35" s="4"/>
      <c r="L35" s="4"/>
    </row>
    <row r="36" spans="1:12" ht="11.25" customHeight="1" x14ac:dyDescent="0.2">
      <c r="A36" s="14"/>
      <c r="B36" s="155"/>
      <c r="C36" s="155"/>
      <c r="D36" s="156"/>
      <c r="E36" s="21"/>
      <c r="F36" s="44"/>
      <c r="G36" s="17"/>
    </row>
    <row r="37" spans="1:12" s="45" customFormat="1" x14ac:dyDescent="0.2">
      <c r="A37" s="43" t="s">
        <v>15</v>
      </c>
      <c r="B37" s="166" t="s">
        <v>72</v>
      </c>
      <c r="C37" s="166"/>
      <c r="D37" s="167"/>
      <c r="E37" s="65" t="s">
        <v>22</v>
      </c>
      <c r="F37" s="44"/>
      <c r="G37" s="68">
        <f>1.8*1296.4</f>
        <v>2333.5200000000004</v>
      </c>
      <c r="I37" s="4"/>
      <c r="J37" s="4"/>
      <c r="K37" s="4"/>
      <c r="L37" s="61"/>
    </row>
    <row r="38" spans="1:12" s="45" customFormat="1" x14ac:dyDescent="0.2">
      <c r="A38" s="43"/>
      <c r="B38" s="173" t="s">
        <v>111</v>
      </c>
      <c r="C38" s="174"/>
      <c r="D38" s="175"/>
      <c r="E38" s="65"/>
      <c r="F38" s="44"/>
      <c r="G38" s="68"/>
      <c r="I38" s="4"/>
      <c r="J38" s="4"/>
      <c r="K38" s="4"/>
      <c r="L38" s="61"/>
    </row>
    <row r="39" spans="1:12" s="45" customFormat="1" x14ac:dyDescent="0.2">
      <c r="A39" s="43"/>
      <c r="B39" s="173" t="s">
        <v>112</v>
      </c>
      <c r="C39" s="174"/>
      <c r="D39" s="175"/>
      <c r="E39" s="65"/>
      <c r="F39" s="44"/>
      <c r="G39" s="68"/>
      <c r="I39" s="4"/>
      <c r="J39" s="4"/>
      <c r="K39" s="4"/>
      <c r="L39" s="61"/>
    </row>
    <row r="40" spans="1:12" s="45" customFormat="1" x14ac:dyDescent="0.2">
      <c r="A40" s="43"/>
      <c r="B40" s="173" t="s">
        <v>113</v>
      </c>
      <c r="C40" s="174"/>
      <c r="D40" s="175"/>
      <c r="E40" s="65"/>
      <c r="F40" s="44"/>
      <c r="G40" s="68"/>
      <c r="I40" s="4"/>
      <c r="J40" s="4"/>
      <c r="K40" s="4"/>
      <c r="L40" s="61"/>
    </row>
    <row r="41" spans="1:12" s="45" customFormat="1" x14ac:dyDescent="0.2">
      <c r="A41" s="43" t="s">
        <v>16</v>
      </c>
      <c r="B41" s="166" t="s">
        <v>73</v>
      </c>
      <c r="C41" s="166"/>
      <c r="D41" s="167"/>
      <c r="E41" s="65" t="s">
        <v>22</v>
      </c>
      <c r="F41" s="44"/>
      <c r="G41" s="68">
        <f>2.3* 1296.4</f>
        <v>2981.72</v>
      </c>
      <c r="I41" s="4"/>
      <c r="J41" s="4"/>
      <c r="K41" s="4"/>
      <c r="L41" s="61"/>
    </row>
    <row r="42" spans="1:12" s="45" customFormat="1" ht="15" customHeight="1" x14ac:dyDescent="0.2">
      <c r="A42" s="43" t="s">
        <v>17</v>
      </c>
      <c r="B42" s="166" t="s">
        <v>82</v>
      </c>
      <c r="C42" s="166"/>
      <c r="D42" s="167"/>
      <c r="E42" s="65" t="s">
        <v>22</v>
      </c>
      <c r="F42" s="44"/>
      <c r="G42" s="68">
        <f>1.19* 1296.4</f>
        <v>1542.7160000000001</v>
      </c>
      <c r="I42" s="4"/>
      <c r="J42" s="4"/>
      <c r="K42" s="4"/>
      <c r="L42" s="61"/>
    </row>
    <row r="43" spans="1:12" s="3" customFormat="1" ht="13.5" thickBot="1" x14ac:dyDescent="0.25">
      <c r="A43" s="35"/>
      <c r="B43" s="168" t="s">
        <v>19</v>
      </c>
      <c r="C43" s="168"/>
      <c r="D43" s="169"/>
      <c r="E43" s="25"/>
      <c r="F43" s="25"/>
      <c r="G43" s="36">
        <f>G27+G30+G35+G37+G41+G42</f>
        <v>20099.856000000003</v>
      </c>
      <c r="H43" s="42"/>
      <c r="I43" s="61"/>
      <c r="J43" s="61"/>
      <c r="K43" s="61"/>
      <c r="L43" s="4"/>
    </row>
    <row r="44" spans="1:12" ht="7.5" customHeight="1" x14ac:dyDescent="0.2">
      <c r="A44" s="7"/>
      <c r="B44" s="7"/>
      <c r="C44" s="7"/>
      <c r="D44" s="7"/>
      <c r="E44" s="7"/>
      <c r="F44" s="7"/>
      <c r="G44" s="7"/>
      <c r="I44" s="61"/>
      <c r="J44" s="61"/>
      <c r="K44" s="61"/>
    </row>
    <row r="45" spans="1:12" x14ac:dyDescent="0.2">
      <c r="A45" s="22" t="s">
        <v>23</v>
      </c>
      <c r="B45" s="22"/>
      <c r="C45" s="22"/>
      <c r="D45" s="7"/>
      <c r="E45" s="7"/>
      <c r="F45" s="7"/>
      <c r="G45" s="7"/>
      <c r="I45" s="60"/>
      <c r="J45" s="61"/>
      <c r="K45" s="61"/>
    </row>
    <row r="46" spans="1:12" ht="7.5" customHeight="1" thickBot="1" x14ac:dyDescent="0.25">
      <c r="A46" s="7"/>
      <c r="B46" s="7"/>
      <c r="C46" s="7"/>
      <c r="D46" s="7"/>
      <c r="E46" s="7"/>
      <c r="F46" s="7"/>
      <c r="G46" s="7"/>
    </row>
    <row r="47" spans="1:12" s="40" customFormat="1" ht="32.25" customHeight="1" thickBot="1" x14ac:dyDescent="0.25">
      <c r="A47" s="55" t="s">
        <v>0</v>
      </c>
      <c r="B47" s="157" t="s">
        <v>1</v>
      </c>
      <c r="C47" s="158"/>
      <c r="D47" s="90" t="s">
        <v>43</v>
      </c>
      <c r="E47" s="90" t="s">
        <v>46</v>
      </c>
      <c r="F47" s="90" t="s">
        <v>44</v>
      </c>
      <c r="G47" s="57" t="s">
        <v>20</v>
      </c>
      <c r="I47" s="62"/>
      <c r="J47" s="62"/>
      <c r="K47" s="62"/>
      <c r="L47" s="62"/>
    </row>
    <row r="48" spans="1:12" s="40" customFormat="1" ht="12.75" customHeight="1" thickBot="1" x14ac:dyDescent="0.25">
      <c r="A48" s="100"/>
      <c r="B48" s="178" t="s">
        <v>114</v>
      </c>
      <c r="C48" s="179"/>
      <c r="D48" s="101">
        <v>2</v>
      </c>
      <c r="E48" s="102">
        <v>42942</v>
      </c>
      <c r="F48" s="101"/>
      <c r="G48" s="103">
        <v>5445</v>
      </c>
      <c r="I48" s="62"/>
      <c r="J48" s="62"/>
      <c r="K48" s="62"/>
      <c r="L48" s="62"/>
    </row>
    <row r="49" spans="1:13" s="40" customFormat="1" ht="12.75" customHeight="1" thickBot="1" x14ac:dyDescent="0.25">
      <c r="A49" s="100"/>
      <c r="B49" s="178" t="s">
        <v>115</v>
      </c>
      <c r="C49" s="179"/>
      <c r="D49" s="101">
        <v>3</v>
      </c>
      <c r="E49" s="102">
        <v>42947</v>
      </c>
      <c r="F49" s="101"/>
      <c r="G49" s="103">
        <v>3001</v>
      </c>
      <c r="I49" s="62"/>
      <c r="J49" s="62"/>
      <c r="K49" s="62"/>
      <c r="L49" s="62"/>
    </row>
    <row r="50" spans="1:13" s="3" customFormat="1" ht="13.5" customHeight="1" thickBot="1" x14ac:dyDescent="0.25">
      <c r="A50" s="24"/>
      <c r="B50" s="161" t="s">
        <v>21</v>
      </c>
      <c r="C50" s="162"/>
      <c r="D50" s="38"/>
      <c r="E50" s="25"/>
      <c r="F50" s="39"/>
      <c r="G50" s="36">
        <f>G48+G49</f>
        <v>8446</v>
      </c>
      <c r="H50" s="42"/>
      <c r="I50" s="4"/>
      <c r="J50" s="4"/>
      <c r="K50" s="4"/>
      <c r="L50" s="4"/>
    </row>
    <row r="51" spans="1:13" x14ac:dyDescent="0.2">
      <c r="A51" s="7"/>
      <c r="B51" s="7"/>
      <c r="C51" s="7"/>
      <c r="D51" s="7"/>
      <c r="E51" s="7"/>
      <c r="F51" s="7"/>
      <c r="G51" s="7"/>
      <c r="H51" s="4"/>
    </row>
    <row r="52" spans="1:13" x14ac:dyDescent="0.2">
      <c r="A52" s="7"/>
      <c r="B52" s="7"/>
      <c r="C52" s="7"/>
      <c r="D52" s="7"/>
      <c r="E52" s="7"/>
      <c r="F52" s="7"/>
      <c r="G52" s="7"/>
      <c r="H52" s="4"/>
    </row>
    <row r="53" spans="1:13" x14ac:dyDescent="0.2">
      <c r="A53" s="7"/>
      <c r="B53" s="7"/>
      <c r="C53" s="7"/>
      <c r="D53" s="7"/>
      <c r="E53" s="7"/>
      <c r="F53" s="7"/>
      <c r="G53" s="7"/>
      <c r="H53" s="4"/>
    </row>
    <row r="54" spans="1:13" x14ac:dyDescent="0.2">
      <c r="A54" s="7"/>
      <c r="B54" s="7"/>
      <c r="C54" s="7"/>
      <c r="D54" s="7"/>
      <c r="E54" s="7"/>
      <c r="F54" s="7"/>
      <c r="G54" s="7"/>
      <c r="H54" s="4"/>
    </row>
    <row r="55" spans="1:13" x14ac:dyDescent="0.2">
      <c r="A55" s="7"/>
      <c r="B55" s="7"/>
      <c r="C55" s="7"/>
      <c r="D55" s="7"/>
      <c r="E55" s="7"/>
      <c r="F55" s="7"/>
      <c r="G55" s="7"/>
      <c r="H55" s="4"/>
    </row>
    <row r="56" spans="1:13" x14ac:dyDescent="0.2">
      <c r="A56" s="7"/>
      <c r="B56" s="7"/>
      <c r="C56" s="7"/>
      <c r="D56" s="7"/>
      <c r="E56" s="7"/>
      <c r="F56" s="7"/>
      <c r="G56" s="7"/>
      <c r="H56" s="4"/>
    </row>
    <row r="57" spans="1:13" s="4" customFormat="1" x14ac:dyDescent="0.2">
      <c r="A57" s="11" t="s">
        <v>31</v>
      </c>
      <c r="B57" s="11"/>
      <c r="C57" s="7" t="s">
        <v>52</v>
      </c>
      <c r="D57" s="26"/>
      <c r="E57" s="26"/>
      <c r="F57" s="7"/>
      <c r="G57" s="7" t="s">
        <v>53</v>
      </c>
      <c r="M57"/>
    </row>
    <row r="58" spans="1:13" s="4" customFormat="1" x14ac:dyDescent="0.2">
      <c r="A58" s="11"/>
      <c r="B58" s="11"/>
      <c r="C58" s="7"/>
      <c r="D58" s="27"/>
      <c r="E58" s="27"/>
      <c r="F58" s="7"/>
      <c r="G58" s="7"/>
      <c r="M58"/>
    </row>
    <row r="59" spans="1:13" s="4" customFormat="1" x14ac:dyDescent="0.2">
      <c r="A59" s="7"/>
      <c r="B59" s="7"/>
      <c r="C59" s="7" t="s">
        <v>32</v>
      </c>
      <c r="D59" s="7"/>
      <c r="E59" s="27"/>
      <c r="F59" s="27"/>
      <c r="G59" s="7"/>
      <c r="H59"/>
      <c r="M59"/>
    </row>
    <row r="60" spans="1:13" s="4" customFormat="1" ht="13.5" customHeight="1" x14ac:dyDescent="0.2">
      <c r="A60" s="7"/>
      <c r="B60" s="7"/>
      <c r="C60" s="7"/>
      <c r="D60" s="7"/>
      <c r="E60" s="7"/>
      <c r="F60" s="7"/>
      <c r="G60" s="7"/>
      <c r="H60"/>
    </row>
    <row r="61" spans="1:13" s="4" customFormat="1" x14ac:dyDescent="0.2">
      <c r="A61" s="11" t="s">
        <v>42</v>
      </c>
      <c r="B61" s="7"/>
      <c r="C61" s="7" t="s">
        <v>48</v>
      </c>
      <c r="D61" s="26"/>
      <c r="E61" s="26"/>
      <c r="F61" s="27"/>
      <c r="G61" s="47" t="s">
        <v>64</v>
      </c>
      <c r="H61" s="94"/>
    </row>
    <row r="62" spans="1:13" s="4" customFormat="1" ht="11.25" x14ac:dyDescent="0.2">
      <c r="H62" s="51"/>
    </row>
    <row r="63" spans="1:13" s="4" customFormat="1" ht="11.25" x14ac:dyDescent="0.2"/>
    <row r="64" spans="1:13" s="4" customFormat="1" ht="11.25" x14ac:dyDescent="0.2"/>
  </sheetData>
  <mergeCells count="47">
    <mergeCell ref="B49:C49"/>
    <mergeCell ref="B27:D27"/>
    <mergeCell ref="B28:D28"/>
    <mergeCell ref="B29:D29"/>
    <mergeCell ref="B30:D30"/>
    <mergeCell ref="B31:D31"/>
    <mergeCell ref="B47:C47"/>
    <mergeCell ref="B50:C50"/>
    <mergeCell ref="B32:D32"/>
    <mergeCell ref="B35:D35"/>
    <mergeCell ref="B36:D36"/>
    <mergeCell ref="B37:D37"/>
    <mergeCell ref="B41:D41"/>
    <mergeCell ref="B42:D42"/>
    <mergeCell ref="B43:D43"/>
    <mergeCell ref="B33:D33"/>
    <mergeCell ref="B38:D38"/>
    <mergeCell ref="B40:D40"/>
    <mergeCell ref="B34:D34"/>
    <mergeCell ref="B39:D39"/>
    <mergeCell ref="B48:C48"/>
    <mergeCell ref="H17:J17"/>
    <mergeCell ref="A4:C4"/>
    <mergeCell ref="D4:G4"/>
    <mergeCell ref="A5:B5"/>
    <mergeCell ref="A6:B6"/>
    <mergeCell ref="A7:B7"/>
    <mergeCell ref="D11:D12"/>
    <mergeCell ref="E11:E12"/>
    <mergeCell ref="F11:G11"/>
    <mergeCell ref="C14:E14"/>
    <mergeCell ref="F14:G14"/>
    <mergeCell ref="A15:G15"/>
    <mergeCell ref="A16:G16"/>
    <mergeCell ref="A17:G17"/>
    <mergeCell ref="B26:D26"/>
    <mergeCell ref="A1:D1"/>
    <mergeCell ref="E1:G1"/>
    <mergeCell ref="A2:C2"/>
    <mergeCell ref="D2:G2"/>
    <mergeCell ref="A3:C3"/>
    <mergeCell ref="D3:G3"/>
    <mergeCell ref="A19:G19"/>
    <mergeCell ref="B22:D22"/>
    <mergeCell ref="B23:D23"/>
    <mergeCell ref="B24:D24"/>
    <mergeCell ref="B25:D25"/>
  </mergeCells>
  <pageMargins left="0.31496062992125984" right="0.31496062992125984" top="0.74803149606299213" bottom="0.74803149606299213" header="0.31496062992125984" footer="0.31496062992125984"/>
  <pageSetup paperSize="9" scale="8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opLeftCell="A19" workbookViewId="0">
      <selection activeCell="H39" sqref="H39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129" t="s">
        <v>54</v>
      </c>
      <c r="B1" s="130"/>
      <c r="C1" s="130"/>
      <c r="D1" s="130"/>
      <c r="E1" s="131" t="s">
        <v>58</v>
      </c>
      <c r="F1" s="131"/>
      <c r="G1" s="131"/>
      <c r="L1" s="63"/>
      <c r="M1" s="4"/>
    </row>
    <row r="2" spans="1:13" ht="15" x14ac:dyDescent="0.2">
      <c r="A2" s="132" t="s">
        <v>55</v>
      </c>
      <c r="B2" s="132"/>
      <c r="C2" s="132"/>
      <c r="D2" s="133" t="s">
        <v>59</v>
      </c>
      <c r="E2" s="133"/>
      <c r="F2" s="133"/>
      <c r="G2" s="133"/>
      <c r="L2" s="63"/>
      <c r="M2" s="4"/>
    </row>
    <row r="3" spans="1:13" ht="15" x14ac:dyDescent="0.2">
      <c r="A3" s="132" t="s">
        <v>56</v>
      </c>
      <c r="B3" s="132"/>
      <c r="C3" s="132"/>
      <c r="D3" s="133" t="s">
        <v>60</v>
      </c>
      <c r="E3" s="133"/>
      <c r="F3" s="133"/>
      <c r="G3" s="133"/>
      <c r="L3" s="63"/>
      <c r="M3" s="4"/>
    </row>
    <row r="4" spans="1:13" ht="15.75" thickBot="1" x14ac:dyDescent="0.25">
      <c r="A4" s="135" t="s">
        <v>57</v>
      </c>
      <c r="B4" s="135"/>
      <c r="C4" s="135"/>
      <c r="D4" s="136" t="s">
        <v>61</v>
      </c>
      <c r="E4" s="136"/>
      <c r="F4" s="136"/>
      <c r="G4" s="136"/>
      <c r="L4" s="63"/>
      <c r="M4" s="4"/>
    </row>
    <row r="5" spans="1:13" ht="28.5" customHeight="1" thickTop="1" x14ac:dyDescent="0.2">
      <c r="A5" s="137" t="s">
        <v>34</v>
      </c>
      <c r="B5" s="138"/>
      <c r="C5" s="23" t="s">
        <v>36</v>
      </c>
      <c r="E5" s="27"/>
    </row>
    <row r="6" spans="1:13" ht="25.5" customHeight="1" x14ac:dyDescent="0.2">
      <c r="A6" s="139" t="s">
        <v>35</v>
      </c>
      <c r="B6" s="140"/>
      <c r="C6" s="34" t="s">
        <v>49</v>
      </c>
      <c r="E6" s="29"/>
    </row>
    <row r="7" spans="1:13" x14ac:dyDescent="0.2">
      <c r="A7" s="141" t="s">
        <v>33</v>
      </c>
      <c r="B7" s="142"/>
      <c r="C7" s="23" t="s">
        <v>79</v>
      </c>
      <c r="E7" s="27"/>
      <c r="F7" s="30"/>
    </row>
    <row r="8" spans="1:13" x14ac:dyDescent="0.2">
      <c r="A8" s="32"/>
      <c r="B8" s="33"/>
      <c r="C8" s="33"/>
      <c r="D8" s="27"/>
      <c r="E8" s="31" t="s">
        <v>39</v>
      </c>
      <c r="F8" s="95" t="s">
        <v>37</v>
      </c>
      <c r="G8" s="65" t="s">
        <v>62</v>
      </c>
    </row>
    <row r="9" spans="1:13" x14ac:dyDescent="0.2">
      <c r="A9" s="32"/>
      <c r="B9" s="33"/>
      <c r="C9" s="33"/>
      <c r="D9" s="27"/>
      <c r="E9" s="28"/>
      <c r="F9" s="95" t="s">
        <v>38</v>
      </c>
      <c r="G9" s="66">
        <v>42036</v>
      </c>
    </row>
    <row r="10" spans="1:13" ht="6" customHeight="1" x14ac:dyDescent="0.2">
      <c r="A10" s="6"/>
      <c r="B10" s="7"/>
      <c r="C10" s="7"/>
      <c r="D10" s="7"/>
      <c r="E10" s="7"/>
      <c r="F10" s="7"/>
      <c r="G10" s="7"/>
    </row>
    <row r="11" spans="1:13" x14ac:dyDescent="0.2">
      <c r="A11" s="6"/>
      <c r="B11" s="7"/>
      <c r="C11" s="7"/>
      <c r="D11" s="143" t="s">
        <v>24</v>
      </c>
      <c r="E11" s="143" t="s">
        <v>25</v>
      </c>
      <c r="F11" s="145" t="s">
        <v>26</v>
      </c>
      <c r="G11" s="145"/>
    </row>
    <row r="12" spans="1:13" x14ac:dyDescent="0.2">
      <c r="A12" s="6"/>
      <c r="B12" s="7"/>
      <c r="C12" s="7"/>
      <c r="D12" s="144"/>
      <c r="E12" s="144"/>
      <c r="F12" s="9" t="s">
        <v>27</v>
      </c>
      <c r="G12" s="9" t="s">
        <v>28</v>
      </c>
    </row>
    <row r="13" spans="1:13" ht="13.5" customHeight="1" x14ac:dyDescent="0.2">
      <c r="A13" s="7"/>
      <c r="B13" s="7"/>
      <c r="C13" s="7"/>
      <c r="D13" s="48">
        <v>8</v>
      </c>
      <c r="E13" s="10">
        <v>42978</v>
      </c>
      <c r="F13" s="10">
        <v>42948</v>
      </c>
      <c r="G13" s="10">
        <v>42978</v>
      </c>
    </row>
    <row r="14" spans="1:13" ht="15" customHeight="1" x14ac:dyDescent="0.2">
      <c r="A14" s="7"/>
      <c r="B14" s="7"/>
      <c r="C14" s="148" t="s">
        <v>45</v>
      </c>
      <c r="D14" s="148"/>
      <c r="E14" s="148"/>
      <c r="F14" s="149">
        <f>G39+G45</f>
        <v>19497.756000000001</v>
      </c>
      <c r="G14" s="149"/>
      <c r="H14" s="64"/>
    </row>
    <row r="15" spans="1:13" ht="11.25" customHeight="1" x14ac:dyDescent="0.2">
      <c r="A15" s="150" t="s">
        <v>40</v>
      </c>
      <c r="B15" s="150"/>
      <c r="C15" s="150"/>
      <c r="D15" s="150" t="s">
        <v>40</v>
      </c>
      <c r="E15" s="150"/>
      <c r="F15" s="150"/>
      <c r="G15" s="150"/>
    </row>
    <row r="16" spans="1:13" ht="11.25" customHeight="1" x14ac:dyDescent="0.2">
      <c r="A16" s="150" t="s">
        <v>41</v>
      </c>
      <c r="B16" s="150"/>
      <c r="C16" s="150"/>
      <c r="D16" s="150"/>
      <c r="E16" s="150"/>
      <c r="F16" s="150"/>
      <c r="G16" s="150"/>
      <c r="H16" s="97"/>
      <c r="I16" s="58"/>
      <c r="J16" s="58"/>
    </row>
    <row r="17" spans="1:12" x14ac:dyDescent="0.2">
      <c r="A17" s="150" t="s">
        <v>63</v>
      </c>
      <c r="B17" s="150"/>
      <c r="C17" s="150"/>
      <c r="D17" s="150"/>
      <c r="E17" s="150"/>
      <c r="F17" s="150"/>
      <c r="G17" s="150"/>
      <c r="H17" s="134"/>
      <c r="I17" s="134"/>
      <c r="J17" s="134"/>
    </row>
    <row r="18" spans="1:12" ht="2.25" customHeight="1" x14ac:dyDescent="0.2">
      <c r="A18" s="13"/>
      <c r="B18" s="13"/>
      <c r="C18" s="13"/>
      <c r="D18" s="13"/>
      <c r="E18" s="13"/>
      <c r="F18" s="13"/>
      <c r="G18" s="13"/>
      <c r="H18" s="1"/>
      <c r="I18" s="58"/>
      <c r="J18" s="58"/>
    </row>
    <row r="19" spans="1:12" x14ac:dyDescent="0.2">
      <c r="A19" s="151" t="s">
        <v>14</v>
      </c>
      <c r="B19" s="151"/>
      <c r="C19" s="151"/>
      <c r="D19" s="151"/>
      <c r="E19" s="151"/>
      <c r="F19" s="151"/>
      <c r="G19" s="151"/>
      <c r="H19" s="97"/>
      <c r="I19" s="58"/>
      <c r="J19" s="58"/>
    </row>
    <row r="20" spans="1:12" ht="3.75" customHeight="1" x14ac:dyDescent="0.2">
      <c r="A20" s="7"/>
      <c r="B20" s="7"/>
      <c r="C20" s="7"/>
      <c r="D20" s="7"/>
      <c r="E20" s="7"/>
      <c r="F20" s="7"/>
      <c r="G20" s="7"/>
      <c r="H20" s="2"/>
    </row>
    <row r="21" spans="1:12" ht="6" customHeight="1" thickBot="1" x14ac:dyDescent="0.25">
      <c r="A21" s="7"/>
      <c r="B21" s="7"/>
      <c r="C21" s="7"/>
      <c r="D21" s="7"/>
      <c r="E21" s="7"/>
      <c r="F21" s="7"/>
      <c r="G21" s="7"/>
      <c r="H21" s="2"/>
    </row>
    <row r="22" spans="1:12" s="41" customFormat="1" ht="34.5" thickBot="1" x14ac:dyDescent="0.25">
      <c r="A22" s="52" t="s">
        <v>0</v>
      </c>
      <c r="B22" s="152" t="s">
        <v>1</v>
      </c>
      <c r="C22" s="152"/>
      <c r="D22" s="152"/>
      <c r="E22" s="98" t="s">
        <v>2</v>
      </c>
      <c r="F22" s="98" t="s">
        <v>30</v>
      </c>
      <c r="G22" s="54" t="s">
        <v>3</v>
      </c>
      <c r="I22" s="59"/>
      <c r="J22" s="59"/>
      <c r="K22" s="59"/>
      <c r="L22" s="59"/>
    </row>
    <row r="23" spans="1:12" x14ac:dyDescent="0.2">
      <c r="A23" s="37" t="s">
        <v>29</v>
      </c>
      <c r="B23" s="153" t="s">
        <v>4</v>
      </c>
      <c r="C23" s="153"/>
      <c r="D23" s="154"/>
      <c r="E23" s="15"/>
      <c r="F23" s="15"/>
      <c r="G23" s="12"/>
    </row>
    <row r="24" spans="1:12" ht="12.75" customHeight="1" x14ac:dyDescent="0.2">
      <c r="A24" s="14" t="s">
        <v>6</v>
      </c>
      <c r="B24" s="155" t="s">
        <v>50</v>
      </c>
      <c r="C24" s="155"/>
      <c r="D24" s="156"/>
      <c r="E24" s="16">
        <v>19</v>
      </c>
      <c r="F24" s="49">
        <f>G24/E24</f>
        <v>221.25157894736842</v>
      </c>
      <c r="G24" s="67">
        <v>4203.78</v>
      </c>
      <c r="H24" s="64"/>
      <c r="I24" s="63"/>
      <c r="J24" s="63"/>
    </row>
    <row r="25" spans="1:12" x14ac:dyDescent="0.2">
      <c r="A25" s="14" t="s">
        <v>7</v>
      </c>
      <c r="B25" s="155" t="s">
        <v>65</v>
      </c>
      <c r="C25" s="155"/>
      <c r="D25" s="156"/>
      <c r="E25" s="16">
        <v>14</v>
      </c>
      <c r="F25" s="49">
        <f>G25/E25</f>
        <v>313.13</v>
      </c>
      <c r="G25" s="67">
        <v>4383.82</v>
      </c>
      <c r="H25" s="64"/>
      <c r="I25" s="63"/>
    </row>
    <row r="26" spans="1:12" s="3" customFormat="1" x14ac:dyDescent="0.2">
      <c r="A26" s="18"/>
      <c r="B26" s="146" t="s">
        <v>5</v>
      </c>
      <c r="C26" s="146"/>
      <c r="D26" s="147"/>
      <c r="E26" s="19"/>
      <c r="F26" s="46"/>
      <c r="G26" s="20">
        <f>SUM(G24:G25)</f>
        <v>8587.5999999999985</v>
      </c>
      <c r="I26" s="4"/>
      <c r="J26" s="4"/>
      <c r="K26" s="4"/>
      <c r="L26" s="4"/>
    </row>
    <row r="27" spans="1:12" ht="12.75" customHeight="1" x14ac:dyDescent="0.2">
      <c r="A27" s="14"/>
      <c r="B27" s="155"/>
      <c r="C27" s="155"/>
      <c r="D27" s="156"/>
      <c r="E27" s="21"/>
      <c r="F27" s="44"/>
      <c r="G27" s="17"/>
    </row>
    <row r="28" spans="1:12" x14ac:dyDescent="0.2">
      <c r="A28" s="14" t="s">
        <v>8</v>
      </c>
      <c r="B28" s="155" t="s">
        <v>9</v>
      </c>
      <c r="C28" s="155"/>
      <c r="D28" s="156"/>
      <c r="E28" s="21"/>
      <c r="F28" s="44"/>
      <c r="G28" s="17"/>
    </row>
    <row r="29" spans="1:12" s="3" customFormat="1" x14ac:dyDescent="0.2">
      <c r="A29" s="18"/>
      <c r="B29" s="146" t="s">
        <v>10</v>
      </c>
      <c r="C29" s="146"/>
      <c r="D29" s="147"/>
      <c r="E29" s="19"/>
      <c r="F29" s="46"/>
      <c r="G29" s="20">
        <v>0</v>
      </c>
      <c r="I29" s="4"/>
      <c r="J29" s="4"/>
      <c r="K29" s="4"/>
      <c r="L29" s="4"/>
    </row>
    <row r="30" spans="1:12" ht="9" customHeight="1" x14ac:dyDescent="0.2">
      <c r="A30" s="14"/>
      <c r="B30" s="155"/>
      <c r="C30" s="155"/>
      <c r="D30" s="156"/>
      <c r="E30" s="21"/>
      <c r="F30" s="44"/>
      <c r="G30" s="17"/>
    </row>
    <row r="31" spans="1:12" x14ac:dyDescent="0.2">
      <c r="A31" s="14" t="s">
        <v>11</v>
      </c>
      <c r="B31" s="155" t="s">
        <v>12</v>
      </c>
      <c r="C31" s="155"/>
      <c r="D31" s="156"/>
      <c r="E31" s="21"/>
      <c r="F31" s="44"/>
      <c r="G31" s="17"/>
    </row>
    <row r="32" spans="1:12" x14ac:dyDescent="0.2">
      <c r="A32" s="14" t="s">
        <v>66</v>
      </c>
      <c r="B32" s="163" t="s">
        <v>116</v>
      </c>
      <c r="C32" s="164"/>
      <c r="D32" s="165"/>
      <c r="E32" s="21">
        <v>2</v>
      </c>
      <c r="F32" s="44">
        <v>55.6</v>
      </c>
      <c r="G32" s="17">
        <f>E32*F32</f>
        <v>111.2</v>
      </c>
    </row>
    <row r="33" spans="1:12" x14ac:dyDescent="0.2">
      <c r="A33" s="14" t="s">
        <v>71</v>
      </c>
      <c r="B33" s="163" t="s">
        <v>91</v>
      </c>
      <c r="C33" s="164"/>
      <c r="D33" s="165"/>
      <c r="E33" s="21">
        <v>1</v>
      </c>
      <c r="F33" s="44">
        <v>3941</v>
      </c>
      <c r="G33" s="17">
        <f>E33*F33</f>
        <v>3941</v>
      </c>
    </row>
    <row r="34" spans="1:12" s="3" customFormat="1" x14ac:dyDescent="0.2">
      <c r="A34" s="18"/>
      <c r="B34" s="146" t="s">
        <v>13</v>
      </c>
      <c r="C34" s="146"/>
      <c r="D34" s="147"/>
      <c r="E34" s="19"/>
      <c r="F34" s="46"/>
      <c r="G34" s="20">
        <f>G32+G33</f>
        <v>4052.2</v>
      </c>
      <c r="I34" s="4"/>
      <c r="J34" s="4"/>
      <c r="K34" s="4"/>
      <c r="L34" s="4"/>
    </row>
    <row r="35" spans="1:12" ht="11.25" customHeight="1" x14ac:dyDescent="0.2">
      <c r="A35" s="14"/>
      <c r="B35" s="155"/>
      <c r="C35" s="155"/>
      <c r="D35" s="156"/>
      <c r="E35" s="21"/>
      <c r="F35" s="44"/>
      <c r="G35" s="17"/>
    </row>
    <row r="36" spans="1:12" s="45" customFormat="1" x14ac:dyDescent="0.2">
      <c r="A36" s="43" t="s">
        <v>15</v>
      </c>
      <c r="B36" s="166" t="s">
        <v>72</v>
      </c>
      <c r="C36" s="166"/>
      <c r="D36" s="167"/>
      <c r="E36" s="65" t="s">
        <v>22</v>
      </c>
      <c r="F36" s="44"/>
      <c r="G36" s="68">
        <f>1.8*1296.4</f>
        <v>2333.5200000000004</v>
      </c>
      <c r="I36" s="4"/>
      <c r="J36" s="4"/>
      <c r="K36" s="4"/>
      <c r="L36" s="61"/>
    </row>
    <row r="37" spans="1:12" s="45" customFormat="1" x14ac:dyDescent="0.2">
      <c r="A37" s="43" t="s">
        <v>16</v>
      </c>
      <c r="B37" s="166" t="s">
        <v>73</v>
      </c>
      <c r="C37" s="166"/>
      <c r="D37" s="167"/>
      <c r="E37" s="65" t="s">
        <v>22</v>
      </c>
      <c r="F37" s="44"/>
      <c r="G37" s="68">
        <f>2.3* 1296.4</f>
        <v>2981.72</v>
      </c>
      <c r="I37" s="4"/>
      <c r="J37" s="4"/>
      <c r="K37" s="4"/>
      <c r="L37" s="61"/>
    </row>
    <row r="38" spans="1:12" s="45" customFormat="1" ht="15" customHeight="1" x14ac:dyDescent="0.2">
      <c r="A38" s="43" t="s">
        <v>17</v>
      </c>
      <c r="B38" s="166" t="s">
        <v>82</v>
      </c>
      <c r="C38" s="166"/>
      <c r="D38" s="167"/>
      <c r="E38" s="65" t="s">
        <v>22</v>
      </c>
      <c r="F38" s="44"/>
      <c r="G38" s="68">
        <f>1.19* 1296.4</f>
        <v>1542.7160000000001</v>
      </c>
      <c r="I38" s="4"/>
      <c r="J38" s="4"/>
      <c r="K38" s="4"/>
      <c r="L38" s="61"/>
    </row>
    <row r="39" spans="1:12" s="3" customFormat="1" ht="13.5" thickBot="1" x14ac:dyDescent="0.25">
      <c r="A39" s="35"/>
      <c r="B39" s="168" t="s">
        <v>19</v>
      </c>
      <c r="C39" s="168"/>
      <c r="D39" s="169"/>
      <c r="E39" s="25"/>
      <c r="F39" s="25"/>
      <c r="G39" s="36">
        <f>G26+G29+G34+G36+G37+G38</f>
        <v>19497.756000000001</v>
      </c>
      <c r="H39" s="42"/>
      <c r="I39" s="61"/>
      <c r="J39" s="61"/>
      <c r="K39" s="61"/>
      <c r="L39" s="4"/>
    </row>
    <row r="40" spans="1:12" ht="7.5" customHeight="1" x14ac:dyDescent="0.2">
      <c r="A40" s="7"/>
      <c r="B40" s="7"/>
      <c r="C40" s="7"/>
      <c r="D40" s="7"/>
      <c r="E40" s="7"/>
      <c r="F40" s="7"/>
      <c r="G40" s="7"/>
      <c r="I40" s="61"/>
      <c r="J40" s="61"/>
      <c r="K40" s="61"/>
    </row>
    <row r="41" spans="1:12" x14ac:dyDescent="0.2">
      <c r="A41" s="22" t="s">
        <v>23</v>
      </c>
      <c r="B41" s="22"/>
      <c r="C41" s="22"/>
      <c r="D41" s="7"/>
      <c r="E41" s="7"/>
      <c r="F41" s="7"/>
      <c r="G41" s="7"/>
      <c r="I41" s="60"/>
      <c r="J41" s="61"/>
      <c r="K41" s="61"/>
    </row>
    <row r="42" spans="1:12" ht="7.5" customHeight="1" thickBot="1" x14ac:dyDescent="0.25">
      <c r="A42" s="7"/>
      <c r="B42" s="7"/>
      <c r="C42" s="7"/>
      <c r="D42" s="7"/>
      <c r="E42" s="7"/>
      <c r="F42" s="7"/>
      <c r="G42" s="7"/>
    </row>
    <row r="43" spans="1:12" s="40" customFormat="1" ht="32.25" customHeight="1" thickBot="1" x14ac:dyDescent="0.25">
      <c r="A43" s="55" t="s">
        <v>0</v>
      </c>
      <c r="B43" s="157" t="s">
        <v>1</v>
      </c>
      <c r="C43" s="158"/>
      <c r="D43" s="99" t="s">
        <v>43</v>
      </c>
      <c r="E43" s="99" t="s">
        <v>46</v>
      </c>
      <c r="F43" s="99" t="s">
        <v>44</v>
      </c>
      <c r="G43" s="57" t="s">
        <v>20</v>
      </c>
      <c r="I43" s="62"/>
      <c r="J43" s="62"/>
      <c r="K43" s="62"/>
      <c r="L43" s="62"/>
    </row>
    <row r="44" spans="1:12" s="40" customFormat="1" ht="14.25" customHeight="1" thickBot="1" x14ac:dyDescent="0.25">
      <c r="A44" s="100"/>
      <c r="B44" s="176"/>
      <c r="C44" s="177"/>
      <c r="D44" s="113"/>
      <c r="E44" s="114"/>
      <c r="F44" s="115"/>
      <c r="G44" s="115"/>
      <c r="I44" s="62"/>
      <c r="J44" s="62"/>
      <c r="K44" s="62"/>
      <c r="L44" s="62"/>
    </row>
    <row r="45" spans="1:12" s="3" customFormat="1" ht="13.5" customHeight="1" thickBot="1" x14ac:dyDescent="0.25">
      <c r="A45" s="24"/>
      <c r="B45" s="161" t="s">
        <v>21</v>
      </c>
      <c r="C45" s="162"/>
      <c r="D45" s="38"/>
      <c r="E45" s="25"/>
      <c r="F45" s="39">
        <f>F44</f>
        <v>0</v>
      </c>
      <c r="G45" s="36">
        <f>G44</f>
        <v>0</v>
      </c>
      <c r="H45" s="42"/>
      <c r="I45" s="4"/>
      <c r="J45" s="4"/>
      <c r="K45" s="4"/>
      <c r="L45" s="4"/>
    </row>
    <row r="46" spans="1:12" x14ac:dyDescent="0.2">
      <c r="A46" s="7"/>
      <c r="B46" s="7"/>
      <c r="C46" s="7"/>
      <c r="D46" s="7"/>
      <c r="E46" s="7"/>
      <c r="F46" s="7"/>
      <c r="G46" s="7"/>
      <c r="H46" s="4"/>
    </row>
    <row r="47" spans="1:12" x14ac:dyDescent="0.2">
      <c r="A47" s="7"/>
      <c r="B47" s="7"/>
      <c r="C47" s="7"/>
      <c r="D47" s="7"/>
      <c r="E47" s="7"/>
      <c r="F47" s="7"/>
      <c r="G47" s="7"/>
      <c r="H47" s="4"/>
    </row>
    <row r="48" spans="1:12" x14ac:dyDescent="0.2">
      <c r="A48" s="7"/>
      <c r="B48" s="7"/>
      <c r="C48" s="7"/>
      <c r="D48" s="7"/>
      <c r="E48" s="7"/>
      <c r="F48" s="7"/>
      <c r="G48" s="7"/>
      <c r="H48" s="4"/>
    </row>
    <row r="49" spans="1:13" x14ac:dyDescent="0.2">
      <c r="A49" s="7"/>
      <c r="B49" s="7"/>
      <c r="C49" s="7"/>
      <c r="D49" s="7"/>
      <c r="E49" s="7"/>
      <c r="F49" s="7"/>
      <c r="G49" s="7"/>
      <c r="H49" s="4"/>
    </row>
    <row r="50" spans="1:13" x14ac:dyDescent="0.2">
      <c r="A50" s="7"/>
      <c r="B50" s="7"/>
      <c r="C50" s="7"/>
      <c r="D50" s="7"/>
      <c r="E50" s="7"/>
      <c r="F50" s="7"/>
      <c r="G50" s="7"/>
      <c r="H50" s="4"/>
    </row>
    <row r="51" spans="1:13" x14ac:dyDescent="0.2">
      <c r="A51" s="7"/>
      <c r="B51" s="7"/>
      <c r="C51" s="7"/>
      <c r="D51" s="7"/>
      <c r="E51" s="7"/>
      <c r="F51" s="7"/>
      <c r="G51" s="7"/>
      <c r="H51" s="4"/>
    </row>
    <row r="52" spans="1:13" s="4" customFormat="1" x14ac:dyDescent="0.2">
      <c r="A52" s="11" t="s">
        <v>31</v>
      </c>
      <c r="B52" s="11"/>
      <c r="C52" s="7" t="s">
        <v>52</v>
      </c>
      <c r="D52" s="26"/>
      <c r="E52" s="26"/>
      <c r="F52" s="7"/>
      <c r="G52" s="7" t="s">
        <v>53</v>
      </c>
      <c r="M52"/>
    </row>
    <row r="53" spans="1:13" s="4" customFormat="1" x14ac:dyDescent="0.2">
      <c r="A53" s="11"/>
      <c r="B53" s="11"/>
      <c r="C53" s="7"/>
      <c r="D53" s="27"/>
      <c r="E53" s="27"/>
      <c r="F53" s="7"/>
      <c r="G53" s="7"/>
      <c r="M53"/>
    </row>
    <row r="54" spans="1:13" s="4" customFormat="1" x14ac:dyDescent="0.2">
      <c r="A54" s="7"/>
      <c r="B54" s="7"/>
      <c r="C54" s="7" t="s">
        <v>32</v>
      </c>
      <c r="D54" s="7"/>
      <c r="E54" s="27"/>
      <c r="F54" s="27"/>
      <c r="G54" s="7"/>
      <c r="H54"/>
      <c r="M54"/>
    </row>
    <row r="55" spans="1:13" s="4" customFormat="1" ht="13.5" customHeight="1" x14ac:dyDescent="0.2">
      <c r="A55" s="7"/>
      <c r="B55" s="7"/>
      <c r="C55" s="7"/>
      <c r="D55" s="7"/>
      <c r="E55" s="7"/>
      <c r="F55" s="7"/>
      <c r="G55" s="7"/>
      <c r="H55"/>
    </row>
    <row r="56" spans="1:13" s="4" customFormat="1" x14ac:dyDescent="0.2">
      <c r="A56" s="11" t="s">
        <v>42</v>
      </c>
      <c r="B56" s="7"/>
      <c r="C56" s="7" t="s">
        <v>48</v>
      </c>
      <c r="D56" s="26"/>
      <c r="E56" s="26"/>
      <c r="F56" s="27"/>
      <c r="G56" s="47" t="s">
        <v>64</v>
      </c>
      <c r="H56" s="96"/>
    </row>
    <row r="57" spans="1:13" s="4" customFormat="1" ht="11.25" x14ac:dyDescent="0.2">
      <c r="H57" s="51"/>
    </row>
    <row r="58" spans="1:13" s="4" customFormat="1" ht="11.25" x14ac:dyDescent="0.2"/>
    <row r="59" spans="1:13" s="4" customFormat="1" ht="11.25" x14ac:dyDescent="0.2"/>
  </sheetData>
  <mergeCells count="42">
    <mergeCell ref="B32:D32"/>
    <mergeCell ref="B33:D33"/>
    <mergeCell ref="A1:D1"/>
    <mergeCell ref="E1:G1"/>
    <mergeCell ref="A2:C2"/>
    <mergeCell ref="D2:G2"/>
    <mergeCell ref="A3:C3"/>
    <mergeCell ref="D3:G3"/>
    <mergeCell ref="H17:J17"/>
    <mergeCell ref="A4:C4"/>
    <mergeCell ref="D4:G4"/>
    <mergeCell ref="A5:B5"/>
    <mergeCell ref="A6:B6"/>
    <mergeCell ref="A7:B7"/>
    <mergeCell ref="D11:D12"/>
    <mergeCell ref="E11:E12"/>
    <mergeCell ref="F11:G11"/>
    <mergeCell ref="C14:E14"/>
    <mergeCell ref="F14:G14"/>
    <mergeCell ref="A15:G15"/>
    <mergeCell ref="A16:G16"/>
    <mergeCell ref="A17:G17"/>
    <mergeCell ref="B31:D31"/>
    <mergeCell ref="A19:G19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9:D39"/>
    <mergeCell ref="B43:C43"/>
    <mergeCell ref="B45:C45"/>
    <mergeCell ref="B44:C44"/>
    <mergeCell ref="B34:D34"/>
    <mergeCell ref="B35:D35"/>
    <mergeCell ref="B36:D36"/>
    <mergeCell ref="B37:D37"/>
    <mergeCell ref="B38:D38"/>
  </mergeCells>
  <pageMargins left="0.31496062992125984" right="0.31496062992125984" top="0.74803149606299213" bottom="0.74803149606299213" header="0.31496062992125984" footer="0.31496062992125984"/>
  <pageSetup paperSize="9" scale="8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opLeftCell="A16" workbookViewId="0">
      <selection activeCell="H38" sqref="H38"/>
    </sheetView>
  </sheetViews>
  <sheetFormatPr defaultRowHeight="12.75" x14ac:dyDescent="0.2"/>
  <cols>
    <col min="1" max="1" width="5.140625" customWidth="1"/>
    <col min="2" max="2" width="7.5703125" customWidth="1"/>
    <col min="3" max="3" width="48.85546875" customWidth="1"/>
    <col min="4" max="4" width="11.140625" customWidth="1"/>
    <col min="5" max="5" width="10.7109375" customWidth="1"/>
    <col min="6" max="6" width="12.7109375" customWidth="1"/>
    <col min="7" max="7" width="17" customWidth="1"/>
    <col min="8" max="8" width="10.5703125" customWidth="1"/>
    <col min="9" max="9" width="9.140625" style="4"/>
    <col min="10" max="10" width="10.85546875" style="4" customWidth="1"/>
    <col min="11" max="11" width="10.28515625" style="4" customWidth="1"/>
    <col min="12" max="12" width="9.140625" style="4"/>
  </cols>
  <sheetData>
    <row r="1" spans="1:13" ht="15" x14ac:dyDescent="0.2">
      <c r="A1" s="129" t="s">
        <v>54</v>
      </c>
      <c r="B1" s="130"/>
      <c r="C1" s="130"/>
      <c r="D1" s="130"/>
      <c r="E1" s="131" t="s">
        <v>58</v>
      </c>
      <c r="F1" s="131"/>
      <c r="G1" s="131"/>
      <c r="L1" s="63"/>
      <c r="M1" s="4"/>
    </row>
    <row r="2" spans="1:13" ht="15" x14ac:dyDescent="0.2">
      <c r="A2" s="132" t="s">
        <v>55</v>
      </c>
      <c r="B2" s="132"/>
      <c r="C2" s="132"/>
      <c r="D2" s="133" t="s">
        <v>59</v>
      </c>
      <c r="E2" s="133"/>
      <c r="F2" s="133"/>
      <c r="G2" s="133"/>
      <c r="L2" s="63"/>
      <c r="M2" s="4"/>
    </row>
    <row r="3" spans="1:13" ht="15" x14ac:dyDescent="0.2">
      <c r="A3" s="132" t="s">
        <v>56</v>
      </c>
      <c r="B3" s="132"/>
      <c r="C3" s="132"/>
      <c r="D3" s="133" t="s">
        <v>60</v>
      </c>
      <c r="E3" s="133"/>
      <c r="F3" s="133"/>
      <c r="G3" s="133"/>
      <c r="L3" s="63"/>
      <c r="M3" s="4"/>
    </row>
    <row r="4" spans="1:13" ht="15.75" thickBot="1" x14ac:dyDescent="0.25">
      <c r="A4" s="135" t="s">
        <v>57</v>
      </c>
      <c r="B4" s="135"/>
      <c r="C4" s="135"/>
      <c r="D4" s="136" t="s">
        <v>61</v>
      </c>
      <c r="E4" s="136"/>
      <c r="F4" s="136"/>
      <c r="G4" s="136"/>
      <c r="L4" s="63"/>
      <c r="M4" s="4"/>
    </row>
    <row r="5" spans="1:13" ht="28.5" customHeight="1" thickTop="1" x14ac:dyDescent="0.2">
      <c r="A5" s="137" t="s">
        <v>34</v>
      </c>
      <c r="B5" s="138"/>
      <c r="C5" s="23" t="s">
        <v>36</v>
      </c>
      <c r="E5" s="27"/>
    </row>
    <row r="6" spans="1:13" ht="25.5" customHeight="1" x14ac:dyDescent="0.2">
      <c r="A6" s="139" t="s">
        <v>35</v>
      </c>
      <c r="B6" s="140"/>
      <c r="C6" s="34" t="s">
        <v>49</v>
      </c>
      <c r="E6" s="29"/>
    </row>
    <row r="7" spans="1:13" x14ac:dyDescent="0.2">
      <c r="A7" s="141" t="s">
        <v>33</v>
      </c>
      <c r="B7" s="142"/>
      <c r="C7" s="23" t="s">
        <v>81</v>
      </c>
      <c r="E7" s="27"/>
      <c r="F7" s="30"/>
    </row>
    <row r="8" spans="1:13" x14ac:dyDescent="0.2">
      <c r="A8" s="32"/>
      <c r="B8" s="33"/>
      <c r="C8" s="33"/>
      <c r="D8" s="27"/>
      <c r="E8" s="31" t="s">
        <v>39</v>
      </c>
      <c r="F8" s="95" t="s">
        <v>37</v>
      </c>
      <c r="G8" s="65" t="s">
        <v>62</v>
      </c>
    </row>
    <row r="9" spans="1:13" x14ac:dyDescent="0.2">
      <c r="A9" s="32"/>
      <c r="B9" s="33"/>
      <c r="C9" s="33"/>
      <c r="D9" s="27"/>
      <c r="E9" s="28"/>
      <c r="F9" s="95" t="s">
        <v>38</v>
      </c>
      <c r="G9" s="66">
        <v>42036</v>
      </c>
    </row>
    <row r="10" spans="1:13" ht="6" customHeight="1" x14ac:dyDescent="0.2">
      <c r="A10" s="6"/>
      <c r="B10" s="7"/>
      <c r="C10" s="7"/>
      <c r="D10" s="7"/>
      <c r="E10" s="7"/>
      <c r="F10" s="7"/>
      <c r="G10" s="7"/>
    </row>
    <row r="11" spans="1:13" x14ac:dyDescent="0.2">
      <c r="A11" s="6"/>
      <c r="B11" s="7"/>
      <c r="C11" s="7"/>
      <c r="D11" s="143" t="s">
        <v>24</v>
      </c>
      <c r="E11" s="143" t="s">
        <v>25</v>
      </c>
      <c r="F11" s="145" t="s">
        <v>26</v>
      </c>
      <c r="G11" s="145"/>
    </row>
    <row r="12" spans="1:13" x14ac:dyDescent="0.2">
      <c r="A12" s="6"/>
      <c r="B12" s="7"/>
      <c r="C12" s="7"/>
      <c r="D12" s="144"/>
      <c r="E12" s="144"/>
      <c r="F12" s="9" t="s">
        <v>27</v>
      </c>
      <c r="G12" s="9" t="s">
        <v>28</v>
      </c>
    </row>
    <row r="13" spans="1:13" ht="13.5" customHeight="1" x14ac:dyDescent="0.2">
      <c r="A13" s="7"/>
      <c r="B13" s="7"/>
      <c r="C13" s="7"/>
      <c r="D13" s="48">
        <v>8</v>
      </c>
      <c r="E13" s="10">
        <v>43008</v>
      </c>
      <c r="F13" s="10">
        <v>42979</v>
      </c>
      <c r="G13" s="10">
        <v>43008</v>
      </c>
    </row>
    <row r="14" spans="1:13" ht="15" customHeight="1" x14ac:dyDescent="0.2">
      <c r="A14" s="7"/>
      <c r="B14" s="7"/>
      <c r="C14" s="148" t="s">
        <v>45</v>
      </c>
      <c r="D14" s="148"/>
      <c r="E14" s="148"/>
      <c r="F14" s="149">
        <f>G38+G44</f>
        <v>19443.666000000001</v>
      </c>
      <c r="G14" s="149"/>
    </row>
    <row r="15" spans="1:13" ht="11.25" customHeight="1" x14ac:dyDescent="0.2">
      <c r="A15" s="150" t="s">
        <v>40</v>
      </c>
      <c r="B15" s="150"/>
      <c r="C15" s="150"/>
      <c r="D15" s="150" t="s">
        <v>40</v>
      </c>
      <c r="E15" s="150"/>
      <c r="F15" s="150"/>
      <c r="G15" s="150"/>
    </row>
    <row r="16" spans="1:13" ht="11.25" customHeight="1" x14ac:dyDescent="0.2">
      <c r="A16" s="150" t="s">
        <v>41</v>
      </c>
      <c r="B16" s="150"/>
      <c r="C16" s="150"/>
      <c r="D16" s="150"/>
      <c r="E16" s="150"/>
      <c r="F16" s="150"/>
      <c r="G16" s="150"/>
      <c r="H16" s="97"/>
      <c r="I16" s="58"/>
      <c r="J16" s="58"/>
    </row>
    <row r="17" spans="1:12" x14ac:dyDescent="0.2">
      <c r="A17" s="150" t="s">
        <v>63</v>
      </c>
      <c r="B17" s="150"/>
      <c r="C17" s="150"/>
      <c r="D17" s="150"/>
      <c r="E17" s="150"/>
      <c r="F17" s="150"/>
      <c r="G17" s="150"/>
      <c r="H17" s="134"/>
      <c r="I17" s="134"/>
      <c r="J17" s="134"/>
    </row>
    <row r="18" spans="1:12" ht="2.25" customHeight="1" x14ac:dyDescent="0.2">
      <c r="A18" s="13"/>
      <c r="B18" s="13"/>
      <c r="C18" s="13"/>
      <c r="D18" s="13"/>
      <c r="E18" s="13"/>
      <c r="F18" s="13"/>
      <c r="G18" s="13"/>
      <c r="H18" s="1"/>
      <c r="I18" s="58"/>
      <c r="J18" s="58"/>
    </row>
    <row r="19" spans="1:12" x14ac:dyDescent="0.2">
      <c r="A19" s="151" t="s">
        <v>14</v>
      </c>
      <c r="B19" s="151"/>
      <c r="C19" s="151"/>
      <c r="D19" s="151"/>
      <c r="E19" s="151"/>
      <c r="F19" s="151"/>
      <c r="G19" s="151"/>
      <c r="H19" s="97"/>
      <c r="I19" s="58"/>
      <c r="J19" s="58"/>
    </row>
    <row r="20" spans="1:12" ht="3.75" customHeight="1" x14ac:dyDescent="0.2">
      <c r="A20" s="7"/>
      <c r="B20" s="7"/>
      <c r="C20" s="7"/>
      <c r="D20" s="7"/>
      <c r="E20" s="7"/>
      <c r="F20" s="7"/>
      <c r="G20" s="7"/>
      <c r="H20" s="2"/>
    </row>
    <row r="21" spans="1:12" ht="6" customHeight="1" thickBot="1" x14ac:dyDescent="0.25">
      <c r="A21" s="7"/>
      <c r="B21" s="7"/>
      <c r="C21" s="7"/>
      <c r="D21" s="7"/>
      <c r="E21" s="7"/>
      <c r="F21" s="7"/>
      <c r="G21" s="7"/>
      <c r="H21" s="2"/>
    </row>
    <row r="22" spans="1:12" s="41" customFormat="1" ht="34.5" thickBot="1" x14ac:dyDescent="0.25">
      <c r="A22" s="52" t="s">
        <v>0</v>
      </c>
      <c r="B22" s="152" t="s">
        <v>1</v>
      </c>
      <c r="C22" s="152"/>
      <c r="D22" s="152"/>
      <c r="E22" s="98" t="s">
        <v>2</v>
      </c>
      <c r="F22" s="98" t="s">
        <v>30</v>
      </c>
      <c r="G22" s="54" t="s">
        <v>3</v>
      </c>
      <c r="I22" s="59"/>
      <c r="J22" s="59"/>
      <c r="K22" s="59"/>
      <c r="L22" s="59"/>
    </row>
    <row r="23" spans="1:12" x14ac:dyDescent="0.2">
      <c r="A23" s="37" t="s">
        <v>29</v>
      </c>
      <c r="B23" s="153" t="s">
        <v>4</v>
      </c>
      <c r="C23" s="153"/>
      <c r="D23" s="154"/>
      <c r="E23" s="15"/>
      <c r="F23" s="15"/>
      <c r="G23" s="12"/>
    </row>
    <row r="24" spans="1:12" ht="12.75" customHeight="1" x14ac:dyDescent="0.2">
      <c r="A24" s="14" t="s">
        <v>6</v>
      </c>
      <c r="B24" s="155" t="s">
        <v>50</v>
      </c>
      <c r="C24" s="155"/>
      <c r="D24" s="156"/>
      <c r="E24" s="16">
        <v>21</v>
      </c>
      <c r="F24" s="49">
        <f>G24/E24</f>
        <v>231.16095238095238</v>
      </c>
      <c r="G24" s="67">
        <v>4854.38</v>
      </c>
      <c r="H24" s="64"/>
      <c r="I24" s="63"/>
      <c r="J24" s="63"/>
    </row>
    <row r="25" spans="1:12" x14ac:dyDescent="0.2">
      <c r="A25" s="14" t="s">
        <v>7</v>
      </c>
      <c r="B25" s="155" t="s">
        <v>65</v>
      </c>
      <c r="C25" s="155"/>
      <c r="D25" s="156"/>
      <c r="E25" s="16">
        <v>13</v>
      </c>
      <c r="F25" s="49">
        <f>G25/E25</f>
        <v>315.94846153846152</v>
      </c>
      <c r="G25" s="67">
        <v>4107.33</v>
      </c>
      <c r="H25" s="64"/>
      <c r="I25" s="63"/>
    </row>
    <row r="26" spans="1:12" s="3" customFormat="1" x14ac:dyDescent="0.2">
      <c r="A26" s="18"/>
      <c r="B26" s="146" t="s">
        <v>5</v>
      </c>
      <c r="C26" s="146"/>
      <c r="D26" s="147"/>
      <c r="E26" s="19"/>
      <c r="F26" s="46"/>
      <c r="G26" s="20">
        <f>G24+G25</f>
        <v>8961.7099999999991</v>
      </c>
      <c r="I26" s="4"/>
      <c r="J26" s="4"/>
      <c r="K26" s="4"/>
      <c r="L26" s="4"/>
    </row>
    <row r="27" spans="1:12" ht="12.75" customHeight="1" x14ac:dyDescent="0.2">
      <c r="A27" s="14"/>
      <c r="B27" s="155"/>
      <c r="C27" s="155"/>
      <c r="D27" s="156"/>
      <c r="E27" s="21"/>
      <c r="F27" s="44"/>
      <c r="G27" s="17"/>
    </row>
    <row r="28" spans="1:12" x14ac:dyDescent="0.2">
      <c r="A28" s="14" t="s">
        <v>8</v>
      </c>
      <c r="B28" s="155" t="s">
        <v>9</v>
      </c>
      <c r="C28" s="155"/>
      <c r="D28" s="156"/>
      <c r="E28" s="21"/>
      <c r="F28" s="44"/>
      <c r="G28" s="17"/>
    </row>
    <row r="29" spans="1:12" s="3" customFormat="1" x14ac:dyDescent="0.2">
      <c r="A29" s="18"/>
      <c r="B29" s="146" t="s">
        <v>10</v>
      </c>
      <c r="C29" s="146"/>
      <c r="D29" s="147"/>
      <c r="E29" s="19"/>
      <c r="F29" s="46"/>
      <c r="G29" s="20">
        <v>0</v>
      </c>
      <c r="I29" s="4"/>
      <c r="J29" s="4"/>
      <c r="K29" s="4"/>
      <c r="L29" s="4"/>
    </row>
    <row r="30" spans="1:12" ht="9" customHeight="1" x14ac:dyDescent="0.2">
      <c r="A30" s="14"/>
      <c r="B30" s="155"/>
      <c r="C30" s="155"/>
      <c r="D30" s="156"/>
      <c r="E30" s="21"/>
      <c r="F30" s="44"/>
      <c r="G30" s="17"/>
    </row>
    <row r="31" spans="1:12" x14ac:dyDescent="0.2">
      <c r="A31" s="14" t="s">
        <v>11</v>
      </c>
      <c r="B31" s="155" t="s">
        <v>12</v>
      </c>
      <c r="C31" s="155"/>
      <c r="D31" s="156"/>
      <c r="E31" s="21"/>
      <c r="F31" s="44"/>
      <c r="G31" s="17"/>
    </row>
    <row r="32" spans="1:12" x14ac:dyDescent="0.2">
      <c r="A32" s="14" t="s">
        <v>66</v>
      </c>
      <c r="B32" s="163" t="s">
        <v>117</v>
      </c>
      <c r="C32" s="164"/>
      <c r="D32" s="165"/>
      <c r="E32" s="21">
        <v>1</v>
      </c>
      <c r="F32" s="44">
        <v>3624</v>
      </c>
      <c r="G32" s="17">
        <f>E32*F32</f>
        <v>3624</v>
      </c>
    </row>
    <row r="33" spans="1:12" s="3" customFormat="1" x14ac:dyDescent="0.2">
      <c r="A33" s="18"/>
      <c r="B33" s="146" t="s">
        <v>13</v>
      </c>
      <c r="C33" s="146"/>
      <c r="D33" s="147"/>
      <c r="E33" s="19"/>
      <c r="F33" s="46"/>
      <c r="G33" s="20">
        <f>G32</f>
        <v>3624</v>
      </c>
      <c r="I33" s="4"/>
      <c r="J33" s="4"/>
      <c r="K33" s="4"/>
      <c r="L33" s="4"/>
    </row>
    <row r="34" spans="1:12" ht="11.25" customHeight="1" x14ac:dyDescent="0.2">
      <c r="A34" s="14"/>
      <c r="B34" s="155"/>
      <c r="C34" s="155"/>
      <c r="D34" s="156"/>
      <c r="E34" s="21"/>
      <c r="F34" s="44"/>
      <c r="G34" s="17"/>
    </row>
    <row r="35" spans="1:12" s="45" customFormat="1" x14ac:dyDescent="0.2">
      <c r="A35" s="43" t="s">
        <v>15</v>
      </c>
      <c r="B35" s="166" t="s">
        <v>72</v>
      </c>
      <c r="C35" s="166"/>
      <c r="D35" s="167"/>
      <c r="E35" s="65" t="s">
        <v>22</v>
      </c>
      <c r="F35" s="44"/>
      <c r="G35" s="68">
        <f>1.8*1296.4</f>
        <v>2333.5200000000004</v>
      </c>
      <c r="I35" s="4"/>
      <c r="J35" s="4"/>
      <c r="K35" s="4"/>
      <c r="L35" s="61"/>
    </row>
    <row r="36" spans="1:12" s="45" customFormat="1" x14ac:dyDescent="0.2">
      <c r="A36" s="43" t="s">
        <v>16</v>
      </c>
      <c r="B36" s="166" t="s">
        <v>73</v>
      </c>
      <c r="C36" s="166"/>
      <c r="D36" s="167"/>
      <c r="E36" s="65" t="s">
        <v>22</v>
      </c>
      <c r="F36" s="44"/>
      <c r="G36" s="68">
        <f>2.3* 1296.4</f>
        <v>2981.72</v>
      </c>
      <c r="I36" s="4"/>
      <c r="J36" s="4"/>
      <c r="K36" s="4"/>
      <c r="L36" s="61"/>
    </row>
    <row r="37" spans="1:12" s="45" customFormat="1" ht="13.5" customHeight="1" x14ac:dyDescent="0.2">
      <c r="A37" s="43" t="s">
        <v>17</v>
      </c>
      <c r="B37" s="166" t="s">
        <v>82</v>
      </c>
      <c r="C37" s="166"/>
      <c r="D37" s="167"/>
      <c r="E37" s="65" t="s">
        <v>22</v>
      </c>
      <c r="F37" s="44"/>
      <c r="G37" s="68">
        <f>1.19* 1296.4</f>
        <v>1542.7160000000001</v>
      </c>
      <c r="I37" s="4"/>
      <c r="J37" s="4"/>
      <c r="K37" s="4"/>
      <c r="L37" s="61"/>
    </row>
    <row r="38" spans="1:12" s="3" customFormat="1" ht="13.5" thickBot="1" x14ac:dyDescent="0.25">
      <c r="A38" s="35"/>
      <c r="B38" s="168" t="s">
        <v>19</v>
      </c>
      <c r="C38" s="168"/>
      <c r="D38" s="169"/>
      <c r="E38" s="25"/>
      <c r="F38" s="25"/>
      <c r="G38" s="36">
        <f>G26+G29+G33+G35+G36+G37</f>
        <v>19443.666000000001</v>
      </c>
      <c r="H38" s="42"/>
      <c r="I38" s="61"/>
      <c r="J38" s="61"/>
      <c r="K38" s="61"/>
      <c r="L38" s="4"/>
    </row>
    <row r="39" spans="1:12" ht="7.5" customHeight="1" x14ac:dyDescent="0.2">
      <c r="A39" s="7"/>
      <c r="B39" s="7"/>
      <c r="C39" s="7"/>
      <c r="D39" s="7"/>
      <c r="E39" s="7"/>
      <c r="F39" s="7"/>
      <c r="G39" s="7"/>
      <c r="I39" s="61"/>
      <c r="J39" s="61"/>
      <c r="K39" s="61"/>
    </row>
    <row r="40" spans="1:12" x14ac:dyDescent="0.2">
      <c r="A40" s="22" t="s">
        <v>23</v>
      </c>
      <c r="B40" s="22"/>
      <c r="C40" s="22"/>
      <c r="D40" s="7"/>
      <c r="E40" s="7"/>
      <c r="F40" s="7"/>
      <c r="G40" s="7"/>
      <c r="I40" s="60"/>
      <c r="J40" s="61"/>
      <c r="K40" s="61"/>
    </row>
    <row r="41" spans="1:12" ht="7.5" customHeight="1" thickBot="1" x14ac:dyDescent="0.25">
      <c r="A41" s="7"/>
      <c r="B41" s="7"/>
      <c r="C41" s="7"/>
      <c r="D41" s="7"/>
      <c r="E41" s="7"/>
      <c r="F41" s="7"/>
      <c r="G41" s="7"/>
    </row>
    <row r="42" spans="1:12" s="40" customFormat="1" ht="32.25" customHeight="1" thickBot="1" x14ac:dyDescent="0.25">
      <c r="A42" s="55" t="s">
        <v>0</v>
      </c>
      <c r="B42" s="157" t="s">
        <v>1</v>
      </c>
      <c r="C42" s="158"/>
      <c r="D42" s="99" t="s">
        <v>43</v>
      </c>
      <c r="E42" s="99" t="s">
        <v>46</v>
      </c>
      <c r="F42" s="99" t="s">
        <v>44</v>
      </c>
      <c r="G42" s="57" t="s">
        <v>20</v>
      </c>
      <c r="I42" s="62"/>
      <c r="J42" s="62"/>
      <c r="K42" s="62"/>
      <c r="L42" s="62"/>
    </row>
    <row r="43" spans="1:12" s="40" customFormat="1" ht="17.25" customHeight="1" thickBot="1" x14ac:dyDescent="0.25">
      <c r="A43" s="100"/>
      <c r="B43" s="178"/>
      <c r="C43" s="179"/>
      <c r="D43" s="101"/>
      <c r="E43" s="102"/>
      <c r="F43" s="103"/>
      <c r="G43" s="103"/>
      <c r="I43" s="62"/>
      <c r="J43" s="62"/>
      <c r="K43" s="62"/>
      <c r="L43" s="62"/>
    </row>
    <row r="44" spans="1:12" s="3" customFormat="1" ht="13.5" customHeight="1" thickBot="1" x14ac:dyDescent="0.25">
      <c r="A44" s="24"/>
      <c r="B44" s="161" t="s">
        <v>21</v>
      </c>
      <c r="C44" s="162"/>
      <c r="D44" s="38"/>
      <c r="E44" s="25"/>
      <c r="F44" s="39">
        <f>F43</f>
        <v>0</v>
      </c>
      <c r="G44" s="36">
        <f>G43</f>
        <v>0</v>
      </c>
      <c r="H44" s="42"/>
      <c r="I44" s="4"/>
      <c r="J44" s="4"/>
      <c r="K44" s="4"/>
      <c r="L44" s="4"/>
    </row>
    <row r="45" spans="1:12" x14ac:dyDescent="0.2">
      <c r="A45" s="7"/>
      <c r="B45" s="7"/>
      <c r="C45" s="7"/>
      <c r="D45" s="7"/>
      <c r="E45" s="7"/>
      <c r="F45" s="7"/>
      <c r="G45" s="7"/>
      <c r="H45" s="4"/>
    </row>
    <row r="46" spans="1:12" x14ac:dyDescent="0.2">
      <c r="A46" s="7"/>
      <c r="B46" s="7"/>
      <c r="C46" s="7"/>
      <c r="D46" s="7"/>
      <c r="E46" s="7"/>
      <c r="F46" s="7"/>
      <c r="G46" s="7"/>
      <c r="H46" s="4"/>
    </row>
    <row r="47" spans="1:12" x14ac:dyDescent="0.2">
      <c r="A47" s="7"/>
      <c r="B47" s="7"/>
      <c r="C47" s="7"/>
      <c r="D47" s="7"/>
      <c r="E47" s="7"/>
      <c r="F47" s="7"/>
      <c r="G47" s="7"/>
      <c r="H47" s="4"/>
    </row>
    <row r="48" spans="1:12" x14ac:dyDescent="0.2">
      <c r="A48" s="7"/>
      <c r="B48" s="7"/>
      <c r="C48" s="7"/>
      <c r="D48" s="7"/>
      <c r="E48" s="7"/>
      <c r="F48" s="7"/>
      <c r="G48" s="7"/>
      <c r="H48" s="4"/>
    </row>
    <row r="49" spans="1:13" x14ac:dyDescent="0.2">
      <c r="A49" s="7"/>
      <c r="B49" s="7"/>
      <c r="C49" s="7"/>
      <c r="D49" s="7"/>
      <c r="E49" s="7"/>
      <c r="F49" s="7"/>
      <c r="G49" s="7"/>
      <c r="H49" s="4"/>
    </row>
    <row r="50" spans="1:13" x14ac:dyDescent="0.2">
      <c r="A50" s="7"/>
      <c r="B50" s="7"/>
      <c r="C50" s="7"/>
      <c r="D50" s="7"/>
      <c r="E50" s="7"/>
      <c r="F50" s="7"/>
      <c r="G50" s="7"/>
      <c r="H50" s="4"/>
    </row>
    <row r="51" spans="1:13" s="4" customFormat="1" x14ac:dyDescent="0.2">
      <c r="A51" s="11" t="s">
        <v>31</v>
      </c>
      <c r="B51" s="11"/>
      <c r="C51" s="7" t="s">
        <v>52</v>
      </c>
      <c r="D51" s="26"/>
      <c r="E51" s="26"/>
      <c r="F51" s="7"/>
      <c r="G51" s="7" t="s">
        <v>53</v>
      </c>
      <c r="M51"/>
    </row>
    <row r="52" spans="1:13" s="4" customFormat="1" x14ac:dyDescent="0.2">
      <c r="A52" s="11"/>
      <c r="B52" s="11"/>
      <c r="C52" s="7"/>
      <c r="D52" s="27"/>
      <c r="E52" s="27"/>
      <c r="F52" s="7"/>
      <c r="G52" s="7"/>
      <c r="M52"/>
    </row>
    <row r="53" spans="1:13" s="4" customFormat="1" x14ac:dyDescent="0.2">
      <c r="A53" s="7"/>
      <c r="B53" s="7"/>
      <c r="C53" s="7" t="s">
        <v>32</v>
      </c>
      <c r="D53" s="7"/>
      <c r="E53" s="27"/>
      <c r="F53" s="27"/>
      <c r="G53" s="7"/>
      <c r="H53"/>
      <c r="M53"/>
    </row>
    <row r="54" spans="1:13" s="4" customFormat="1" ht="13.5" customHeight="1" x14ac:dyDescent="0.2">
      <c r="A54" s="7"/>
      <c r="B54" s="7"/>
      <c r="C54" s="7"/>
      <c r="D54" s="7"/>
      <c r="E54" s="7"/>
      <c r="F54" s="7"/>
      <c r="G54" s="7"/>
      <c r="H54"/>
    </row>
    <row r="55" spans="1:13" s="4" customFormat="1" x14ac:dyDescent="0.2">
      <c r="A55" s="11" t="s">
        <v>42</v>
      </c>
      <c r="B55" s="7"/>
      <c r="C55" s="7" t="s">
        <v>48</v>
      </c>
      <c r="D55" s="26"/>
      <c r="E55" s="26"/>
      <c r="F55" s="27"/>
      <c r="G55" s="47" t="s">
        <v>64</v>
      </c>
      <c r="H55" s="96"/>
    </row>
    <row r="56" spans="1:13" s="4" customFormat="1" ht="11.25" x14ac:dyDescent="0.2">
      <c r="H56" s="51"/>
    </row>
    <row r="57" spans="1:13" s="4" customFormat="1" ht="11.25" x14ac:dyDescent="0.2"/>
    <row r="58" spans="1:13" s="4" customFormat="1" ht="11.25" x14ac:dyDescent="0.2"/>
  </sheetData>
  <mergeCells count="41">
    <mergeCell ref="A1:D1"/>
    <mergeCell ref="E1:G1"/>
    <mergeCell ref="A2:C2"/>
    <mergeCell ref="D2:G2"/>
    <mergeCell ref="A3:C3"/>
    <mergeCell ref="D3:G3"/>
    <mergeCell ref="H17:J17"/>
    <mergeCell ref="A4:C4"/>
    <mergeCell ref="D4:G4"/>
    <mergeCell ref="A5:B5"/>
    <mergeCell ref="A6:B6"/>
    <mergeCell ref="A7:B7"/>
    <mergeCell ref="D11:D12"/>
    <mergeCell ref="E11:E12"/>
    <mergeCell ref="F11:G11"/>
    <mergeCell ref="C14:E14"/>
    <mergeCell ref="F14:G14"/>
    <mergeCell ref="A15:G15"/>
    <mergeCell ref="A16:G16"/>
    <mergeCell ref="A17:G17"/>
    <mergeCell ref="A19:G19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8:D38"/>
    <mergeCell ref="B42:C42"/>
    <mergeCell ref="B43:C43"/>
    <mergeCell ref="B44:C44"/>
    <mergeCell ref="B33:D33"/>
    <mergeCell ref="B34:D34"/>
    <mergeCell ref="B35:D35"/>
    <mergeCell ref="B36:D36"/>
    <mergeCell ref="B37:D37"/>
    <mergeCell ref="B32:D32"/>
  </mergeCells>
  <pageMargins left="0.31496062992125984" right="0.31496062992125984" top="0.74803149606299213" bottom="0.74803149606299213" header="0.31496062992125984" footer="0.31496062992125984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Сводный</vt:lpstr>
      <vt:lpstr>Итого за 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Левина Татьяна</dc:creator>
  <cp:lastModifiedBy>Инженер</cp:lastModifiedBy>
  <cp:lastPrinted>2016-04-13T03:29:22Z</cp:lastPrinted>
  <dcterms:created xsi:type="dcterms:W3CDTF">2011-05-16T05:20:26Z</dcterms:created>
  <dcterms:modified xsi:type="dcterms:W3CDTF">2018-01-31T09:39:57Z</dcterms:modified>
</cp:coreProperties>
</file>